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:\My Drive\ECA Slalom\2024\Juniors\"/>
    </mc:Choice>
  </mc:AlternateContent>
  <xr:revisionPtr revIDLastSave="0" documentId="13_ncr:1_{32A844D0-F2CB-4A73-8527-543376A5D218}" xr6:coauthVersionLast="47" xr6:coauthVersionMax="47" xr10:uidLastSave="{00000000-0000-0000-0000-000000000000}"/>
  <bookViews>
    <workbookView xWindow="13080" yWindow="-16320" windowWidth="29040" windowHeight="16440" xr2:uid="{00000000-000D-0000-FFFF-FFFF00000000}"/>
  </bookViews>
  <sheets>
    <sheet name="Schedule" sheetId="1" r:id="rId1"/>
    <sheet name="Public" sheetId="5" r:id="rId2"/>
    <sheet name="Bibs" sheetId="2" state="hidden" r:id="rId3"/>
    <sheet name="Progressions" sheetId="4" state="hidden" r:id="rId4"/>
  </sheets>
  <definedNames>
    <definedName name="_xlnm._FilterDatabase" localSheetId="0" hidden="1">Schedule!$B$1:$G$308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9" roundtripDataChecksum="0SCN6BrMwGlCzZFUQWVPLv4QVxBlaMMaISVb2amovD8="/>
    </ext>
  </extLst>
</workbook>
</file>

<file path=xl/calcChain.xml><?xml version="1.0" encoding="utf-8"?>
<calcChain xmlns="http://schemas.openxmlformats.org/spreadsheetml/2006/main">
  <c r="A39" i="5" l="1"/>
  <c r="B38" i="5"/>
  <c r="A38" i="5"/>
  <c r="A37" i="5"/>
  <c r="A36" i="5"/>
  <c r="B35" i="5"/>
  <c r="A35" i="5"/>
  <c r="B34" i="5"/>
  <c r="A34" i="5"/>
  <c r="A32" i="5"/>
  <c r="B31" i="5"/>
  <c r="A30" i="5"/>
  <c r="B29" i="5"/>
  <c r="A29" i="5"/>
  <c r="B28" i="5"/>
  <c r="A28" i="5"/>
  <c r="B182" i="1"/>
  <c r="A26" i="5" s="1"/>
  <c r="G178" i="1"/>
  <c r="G176" i="1"/>
  <c r="G174" i="1"/>
  <c r="G172" i="1"/>
  <c r="G161" i="1"/>
  <c r="A20" i="5"/>
  <c r="A16" i="5"/>
  <c r="C19" i="5"/>
  <c r="C27" i="5" s="1"/>
  <c r="C33" i="5" s="1"/>
  <c r="C10" i="5"/>
  <c r="C8" i="5" s="1"/>
  <c r="C5" i="5" s="1"/>
  <c r="C3" i="5" s="1"/>
  <c r="C1" i="5" s="1"/>
  <c r="G16" i="1"/>
  <c r="G35" i="1"/>
  <c r="G34" i="1"/>
  <c r="G33" i="1"/>
  <c r="G31" i="1"/>
  <c r="G30" i="1"/>
  <c r="C30" i="1" s="1"/>
  <c r="B31" i="1" s="1"/>
  <c r="A9" i="5" s="1"/>
  <c r="C31" i="1" l="1"/>
  <c r="B33" i="1" s="1"/>
  <c r="C33" i="1" s="1"/>
  <c r="B34" i="1" s="1"/>
  <c r="C34" i="1" s="1"/>
  <c r="B35" i="1" s="1"/>
  <c r="C35" i="1" s="1"/>
  <c r="B9" i="5" s="1"/>
  <c r="G267" i="1"/>
  <c r="G182" i="1"/>
  <c r="E256" i="1"/>
  <c r="E254" i="1"/>
  <c r="E252" i="1"/>
  <c r="G252" i="1" s="1"/>
  <c r="E250" i="1"/>
  <c r="G250" i="1" s="1"/>
  <c r="E247" i="1"/>
  <c r="G247" i="1" s="1"/>
  <c r="E245" i="1"/>
  <c r="G245" i="1" s="1"/>
  <c r="E243" i="1"/>
  <c r="G243" i="1" s="1"/>
  <c r="E241" i="1"/>
  <c r="G241" i="1" s="1"/>
  <c r="C241" i="1" s="1"/>
  <c r="B243" i="1" s="1"/>
  <c r="E215" i="1"/>
  <c r="E213" i="1"/>
  <c r="G213" i="1" s="1"/>
  <c r="E211" i="1"/>
  <c r="G211" i="1" s="1"/>
  <c r="E209" i="1"/>
  <c r="G209" i="1" s="1"/>
  <c r="E207" i="1"/>
  <c r="G207" i="1" s="1"/>
  <c r="E205" i="1"/>
  <c r="G205" i="1" s="1"/>
  <c r="E203" i="1"/>
  <c r="E201" i="1"/>
  <c r="E130" i="1"/>
  <c r="G130" i="1" s="1"/>
  <c r="B63" i="1"/>
  <c r="G160" i="1"/>
  <c r="G148" i="1"/>
  <c r="G146" i="1"/>
  <c r="G144" i="1"/>
  <c r="G142" i="1"/>
  <c r="E13" i="2"/>
  <c r="C12" i="2"/>
  <c r="E11" i="2"/>
  <c r="C10" i="2"/>
  <c r="E9" i="2"/>
  <c r="E8" i="2"/>
  <c r="E7" i="2"/>
  <c r="E6" i="2"/>
  <c r="F4" i="2"/>
  <c r="F5" i="2" s="1"/>
  <c r="E5" i="2" s="1"/>
  <c r="E4" i="2"/>
  <c r="D4" i="2"/>
  <c r="D5" i="2" s="1"/>
  <c r="C4" i="2"/>
  <c r="F3" i="2"/>
  <c r="E3" i="2"/>
  <c r="D3" i="2"/>
  <c r="C3" i="2" s="1"/>
  <c r="E2" i="2"/>
  <c r="C2" i="2"/>
  <c r="G308" i="1"/>
  <c r="G307" i="1"/>
  <c r="C307" i="1" s="1"/>
  <c r="G306" i="1"/>
  <c r="G304" i="1"/>
  <c r="G302" i="1"/>
  <c r="G300" i="1"/>
  <c r="G298" i="1"/>
  <c r="G295" i="1"/>
  <c r="G293" i="1"/>
  <c r="G291" i="1"/>
  <c r="G289" i="1"/>
  <c r="G286" i="1"/>
  <c r="G284" i="1"/>
  <c r="G282" i="1"/>
  <c r="G280" i="1"/>
  <c r="G277" i="1"/>
  <c r="G275" i="1"/>
  <c r="G273" i="1"/>
  <c r="G271" i="1"/>
  <c r="G270" i="1"/>
  <c r="G265" i="1"/>
  <c r="G263" i="1"/>
  <c r="G261" i="1"/>
  <c r="G259" i="1"/>
  <c r="G256" i="1"/>
  <c r="G254" i="1"/>
  <c r="G249" i="1"/>
  <c r="G239" i="1"/>
  <c r="B239" i="1"/>
  <c r="G237" i="1"/>
  <c r="G236" i="1"/>
  <c r="G234" i="1"/>
  <c r="G232" i="1"/>
  <c r="C232" i="1"/>
  <c r="B234" i="1" s="1"/>
  <c r="G228" i="1"/>
  <c r="G226" i="1"/>
  <c r="G224" i="1"/>
  <c r="G222" i="1"/>
  <c r="G220" i="1"/>
  <c r="G218" i="1"/>
  <c r="G215" i="1"/>
  <c r="G203" i="1"/>
  <c r="G201" i="1"/>
  <c r="G199" i="1"/>
  <c r="C199" i="1" s="1"/>
  <c r="B201" i="1" s="1"/>
  <c r="G198" i="1"/>
  <c r="B198" i="1"/>
  <c r="G195" i="1"/>
  <c r="G194" i="1"/>
  <c r="G192" i="1"/>
  <c r="G191" i="1"/>
  <c r="G188" i="1"/>
  <c r="G186" i="1"/>
  <c r="C186" i="1" s="1"/>
  <c r="B188" i="1" s="1"/>
  <c r="G183" i="1"/>
  <c r="G180" i="1"/>
  <c r="G168" i="1"/>
  <c r="G166" i="1"/>
  <c r="G164" i="1"/>
  <c r="G162" i="1"/>
  <c r="G157" i="1"/>
  <c r="G155" i="1"/>
  <c r="G153" i="1"/>
  <c r="G151" i="1"/>
  <c r="G140" i="1"/>
  <c r="E136" i="1"/>
  <c r="G136" i="1" s="1"/>
  <c r="E134" i="1"/>
  <c r="G134" i="1" s="1"/>
  <c r="E132" i="1"/>
  <c r="G132" i="1" s="1"/>
  <c r="G128" i="1"/>
  <c r="G126" i="1"/>
  <c r="G124" i="1"/>
  <c r="G122" i="1"/>
  <c r="G120" i="1"/>
  <c r="G118" i="1"/>
  <c r="G117" i="1"/>
  <c r="B115" i="1"/>
  <c r="D113" i="1"/>
  <c r="D185" i="1" s="1"/>
  <c r="D231" i="1" s="1"/>
  <c r="G110" i="1"/>
  <c r="G108" i="1"/>
  <c r="G107" i="1"/>
  <c r="G105" i="1"/>
  <c r="G103" i="1"/>
  <c r="G101" i="1"/>
  <c r="G99" i="1"/>
  <c r="G96" i="1"/>
  <c r="G94" i="1"/>
  <c r="G92" i="1"/>
  <c r="G90" i="1"/>
  <c r="G88" i="1"/>
  <c r="G86" i="1"/>
  <c r="E84" i="1"/>
  <c r="G84" i="1" s="1"/>
  <c r="E82" i="1"/>
  <c r="G82" i="1" s="1"/>
  <c r="E80" i="1"/>
  <c r="G80" i="1" s="1"/>
  <c r="E78" i="1"/>
  <c r="G78" i="1" s="1"/>
  <c r="G76" i="1"/>
  <c r="G74" i="1"/>
  <c r="G72" i="1"/>
  <c r="G70" i="1"/>
  <c r="C70" i="1" s="1"/>
  <c r="B72" i="1" s="1"/>
  <c r="G68" i="1"/>
  <c r="B68" i="1"/>
  <c r="B66" i="1" s="1"/>
  <c r="C65" i="1" s="1"/>
  <c r="G66" i="1"/>
  <c r="G65" i="1"/>
  <c r="G63" i="1"/>
  <c r="G62" i="1"/>
  <c r="C62" i="1"/>
  <c r="G58" i="1"/>
  <c r="G56" i="1"/>
  <c r="G55" i="1"/>
  <c r="G53" i="1"/>
  <c r="G51" i="1"/>
  <c r="G49" i="1"/>
  <c r="G47" i="1"/>
  <c r="B47" i="1"/>
  <c r="G46" i="1"/>
  <c r="G44" i="1"/>
  <c r="C44" i="1" s="1"/>
  <c r="G43" i="1"/>
  <c r="C43" i="1" s="1"/>
  <c r="G42" i="1"/>
  <c r="G41" i="1"/>
  <c r="B41" i="1"/>
  <c r="A11" i="5" s="1"/>
  <c r="G40" i="1"/>
  <c r="D39" i="1"/>
  <c r="D29" i="1" s="1"/>
  <c r="D19" i="1" s="1"/>
  <c r="D10" i="1" s="1"/>
  <c r="D2" i="1" s="1"/>
  <c r="G36" i="1"/>
  <c r="G32" i="1"/>
  <c r="C32" i="1" s="1"/>
  <c r="G26" i="1"/>
  <c r="G25" i="1"/>
  <c r="G24" i="1"/>
  <c r="G23" i="1"/>
  <c r="G22" i="1"/>
  <c r="G21" i="1"/>
  <c r="G20" i="1"/>
  <c r="C20" i="1" s="1"/>
  <c r="B21" i="1" s="1"/>
  <c r="A6" i="5" s="1"/>
  <c r="G12" i="1"/>
  <c r="G15" i="1"/>
  <c r="G14" i="1"/>
  <c r="G11" i="1"/>
  <c r="C11" i="1" s="1"/>
  <c r="B12" i="1" s="1"/>
  <c r="A4" i="5" s="1"/>
  <c r="G13" i="1"/>
  <c r="G7" i="1"/>
  <c r="G6" i="1"/>
  <c r="G5" i="1"/>
  <c r="G4" i="1"/>
  <c r="G3" i="1"/>
  <c r="C3" i="1" s="1"/>
  <c r="B4" i="1" s="1"/>
  <c r="C4" i="1" l="1"/>
  <c r="B5" i="1" s="1"/>
  <c r="A2" i="5"/>
  <c r="C21" i="1"/>
  <c r="C12" i="1"/>
  <c r="B13" i="1" s="1"/>
  <c r="C13" i="1" s="1"/>
  <c r="B14" i="1" s="1"/>
  <c r="C63" i="1"/>
  <c r="C41" i="1"/>
  <c r="B42" i="1" s="1"/>
  <c r="C42" i="1" s="1"/>
  <c r="C47" i="1"/>
  <c r="C239" i="1"/>
  <c r="G240" i="1" s="1"/>
  <c r="B36" i="1"/>
  <c r="C36" i="1" s="1"/>
  <c r="B37" i="1" s="1"/>
  <c r="C72" i="1"/>
  <c r="B74" i="1" s="1"/>
  <c r="C74" i="1" s="1"/>
  <c r="B76" i="1" s="1"/>
  <c r="C76" i="1" s="1"/>
  <c r="B78" i="1" s="1"/>
  <c r="C78" i="1" s="1"/>
  <c r="B80" i="1" s="1"/>
  <c r="C80" i="1" s="1"/>
  <c r="B82" i="1" s="1"/>
  <c r="C82" i="1" s="1"/>
  <c r="B84" i="1" s="1"/>
  <c r="C84" i="1" s="1"/>
  <c r="B65" i="1"/>
  <c r="C64" i="1" s="1"/>
  <c r="C234" i="1"/>
  <c r="B237" i="1"/>
  <c r="C236" i="1" s="1"/>
  <c r="B236" i="1" s="1"/>
  <c r="C235" i="1" s="1"/>
  <c r="B22" i="1"/>
  <c r="C22" i="1" s="1"/>
  <c r="B23" i="1" s="1"/>
  <c r="C23" i="1" s="1"/>
  <c r="B24" i="1" s="1"/>
  <c r="B25" i="1" s="1"/>
  <c r="C188" i="1"/>
  <c r="B192" i="1" s="1"/>
  <c r="C192" i="1" s="1"/>
  <c r="B194" i="1" s="1"/>
  <c r="C194" i="1" s="1"/>
  <c r="C68" i="1"/>
  <c r="C115" i="1"/>
  <c r="C201" i="1"/>
  <c r="B203" i="1" s="1"/>
  <c r="C203" i="1" s="1"/>
  <c r="B205" i="1" s="1"/>
  <c r="C205" i="1" s="1"/>
  <c r="B207" i="1" s="1"/>
  <c r="C207" i="1" s="1"/>
  <c r="B209" i="1" s="1"/>
  <c r="C209" i="1" s="1"/>
  <c r="B211" i="1" s="1"/>
  <c r="C211" i="1" s="1"/>
  <c r="B213" i="1" s="1"/>
  <c r="C213" i="1" s="1"/>
  <c r="B215" i="1" s="1"/>
  <c r="C215" i="1" s="1"/>
  <c r="C243" i="1"/>
  <c r="B245" i="1" s="1"/>
  <c r="C245" i="1" s="1"/>
  <c r="B247" i="1" s="1"/>
  <c r="C247" i="1" s="1"/>
  <c r="B250" i="1" s="1"/>
  <c r="C5" i="2"/>
  <c r="D6" i="2"/>
  <c r="C66" i="1"/>
  <c r="B218" i="1" l="1"/>
  <c r="C218" i="1" s="1"/>
  <c r="B220" i="1" s="1"/>
  <c r="C220" i="1" s="1"/>
  <c r="B222" i="1" s="1"/>
  <c r="C222" i="1" s="1"/>
  <c r="B224" i="1" s="1"/>
  <c r="C224" i="1" s="1"/>
  <c r="B226" i="1" s="1"/>
  <c r="C226" i="1" s="1"/>
  <c r="B228" i="1" s="1"/>
  <c r="C228" i="1" s="1"/>
  <c r="B229" i="1" s="1"/>
  <c r="B30" i="5"/>
  <c r="A31" i="5" s="1"/>
  <c r="C25" i="1"/>
  <c r="A7" i="5"/>
  <c r="B46" i="1"/>
  <c r="B11" i="5"/>
  <c r="B88" i="1"/>
  <c r="B86" i="1" s="1"/>
  <c r="C86" i="1" s="1"/>
  <c r="B16" i="5"/>
  <c r="C14" i="1"/>
  <c r="B15" i="1" s="1"/>
  <c r="C5" i="1"/>
  <c r="B6" i="1" s="1"/>
  <c r="C237" i="1"/>
  <c r="C88" i="1"/>
  <c r="B90" i="1" s="1"/>
  <c r="C24" i="1"/>
  <c r="C198" i="1"/>
  <c r="C191" i="1"/>
  <c r="B191" i="1" s="1"/>
  <c r="C190" i="1" s="1"/>
  <c r="C250" i="1"/>
  <c r="B252" i="1" s="1"/>
  <c r="C252" i="1" s="1"/>
  <c r="B254" i="1" s="1"/>
  <c r="C254" i="1" s="1"/>
  <c r="B256" i="1" s="1"/>
  <c r="C256" i="1" s="1"/>
  <c r="B259" i="1" s="1"/>
  <c r="C259" i="1" s="1"/>
  <c r="B261" i="1" s="1"/>
  <c r="C261" i="1" s="1"/>
  <c r="B263" i="1" s="1"/>
  <c r="C263" i="1" s="1"/>
  <c r="B265" i="1" s="1"/>
  <c r="C265" i="1" s="1"/>
  <c r="B267" i="1" s="1"/>
  <c r="C267" i="1" s="1"/>
  <c r="B271" i="1" s="1"/>
  <c r="B249" i="1"/>
  <c r="C249" i="1" s="1"/>
  <c r="G196" i="1"/>
  <c r="B195" i="1"/>
  <c r="C195" i="1" s="1"/>
  <c r="D7" i="2"/>
  <c r="C6" i="2"/>
  <c r="B225" i="1" l="1"/>
  <c r="B27" i="1"/>
  <c r="B6" i="5"/>
  <c r="C46" i="1"/>
  <c r="B49" i="1" s="1"/>
  <c r="C49" i="1" s="1"/>
  <c r="A12" i="5"/>
  <c r="C90" i="1"/>
  <c r="B92" i="1" s="1"/>
  <c r="C92" i="1" s="1"/>
  <c r="B94" i="1" s="1"/>
  <c r="C94" i="1" s="1"/>
  <c r="B96" i="1" s="1"/>
  <c r="C96" i="1" s="1"/>
  <c r="A17" i="5"/>
  <c r="B26" i="1"/>
  <c r="C26" i="1" s="1"/>
  <c r="B7" i="5"/>
  <c r="C15" i="1"/>
  <c r="B4" i="5" s="1"/>
  <c r="C6" i="1"/>
  <c r="D8" i="2"/>
  <c r="C7" i="2"/>
  <c r="C271" i="1"/>
  <c r="B273" i="1" s="1"/>
  <c r="C273" i="1" s="1"/>
  <c r="B275" i="1" s="1"/>
  <c r="C275" i="1" s="1"/>
  <c r="B277" i="1" s="1"/>
  <c r="C277" i="1" s="1"/>
  <c r="B280" i="1" s="1"/>
  <c r="C280" i="1" s="1"/>
  <c r="B282" i="1" s="1"/>
  <c r="C282" i="1" s="1"/>
  <c r="B284" i="1" s="1"/>
  <c r="C284" i="1" s="1"/>
  <c r="B286" i="1" s="1"/>
  <c r="C286" i="1" s="1"/>
  <c r="B289" i="1" s="1"/>
  <c r="C289" i="1" s="1"/>
  <c r="B291" i="1" s="1"/>
  <c r="C291" i="1" s="1"/>
  <c r="B293" i="1" s="1"/>
  <c r="C293" i="1" s="1"/>
  <c r="B295" i="1" s="1"/>
  <c r="C295" i="1" s="1"/>
  <c r="B298" i="1" s="1"/>
  <c r="C298" i="1" s="1"/>
  <c r="B300" i="1" s="1"/>
  <c r="C300" i="1" s="1"/>
  <c r="B302" i="1" s="1"/>
  <c r="C302" i="1" s="1"/>
  <c r="B304" i="1" s="1"/>
  <c r="C304" i="1" s="1"/>
  <c r="B306" i="1" s="1"/>
  <c r="C306" i="1" s="1"/>
  <c r="B308" i="1" s="1"/>
  <c r="C308" i="1" s="1"/>
  <c r="B270" i="1"/>
  <c r="C270" i="1" s="1"/>
  <c r="B99" i="1" l="1"/>
  <c r="B17" i="5"/>
  <c r="B51" i="1"/>
  <c r="C51" i="1" s="1"/>
  <c r="B53" i="1" s="1"/>
  <c r="B12" i="5"/>
  <c r="B16" i="1"/>
  <c r="C16" i="1" s="1"/>
  <c r="B17" i="1" s="1"/>
  <c r="B7" i="1"/>
  <c r="C7" i="1" s="1"/>
  <c r="C8" i="2"/>
  <c r="D9" i="2"/>
  <c r="C9" i="2" s="1"/>
  <c r="B120" i="1"/>
  <c r="C120" i="1" s="1"/>
  <c r="C122" i="1"/>
  <c r="B124" i="1" s="1"/>
  <c r="C124" i="1" s="1"/>
  <c r="B126" i="1" s="1"/>
  <c r="C126" i="1" s="1"/>
  <c r="B128" i="1" s="1"/>
  <c r="C128" i="1" s="1"/>
  <c r="B130" i="1" s="1"/>
  <c r="C130" i="1" s="1"/>
  <c r="B132" i="1" s="1"/>
  <c r="C132" i="1" s="1"/>
  <c r="B134" i="1" s="1"/>
  <c r="C134" i="1" s="1"/>
  <c r="B136" i="1" s="1"/>
  <c r="C136" i="1" s="1"/>
  <c r="B140" i="1" l="1"/>
  <c r="B138" i="1" s="1"/>
  <c r="C138" i="1" s="1"/>
  <c r="B20" i="5"/>
  <c r="C53" i="1"/>
  <c r="A13" i="5"/>
  <c r="B8" i="1"/>
  <c r="B2" i="5"/>
  <c r="C99" i="1"/>
  <c r="B101" i="1" s="1"/>
  <c r="C101" i="1" s="1"/>
  <c r="B103" i="1" s="1"/>
  <c r="C103" i="1" s="1"/>
  <c r="B105" i="1" s="1"/>
  <c r="C105" i="1" s="1"/>
  <c r="A18" i="5"/>
  <c r="B118" i="1"/>
  <c r="C140" i="1" l="1"/>
  <c r="B142" i="1" s="1"/>
  <c r="A21" i="5" s="1"/>
  <c r="B107" i="1"/>
  <c r="B108" i="1"/>
  <c r="C108" i="1" s="1"/>
  <c r="B110" i="1" s="1"/>
  <c r="C110" i="1" s="1"/>
  <c r="B111" i="1" s="1"/>
  <c r="B55" i="1"/>
  <c r="C55" i="1" s="1"/>
  <c r="B56" i="1" s="1"/>
  <c r="B13" i="5"/>
  <c r="B59" i="1"/>
  <c r="C40" i="1" s="1"/>
  <c r="C117" i="1"/>
  <c r="B117" i="1" s="1"/>
  <c r="C116" i="1" s="1"/>
  <c r="C118" i="1"/>
  <c r="C142" i="1" l="1"/>
  <c r="B144" i="1" s="1"/>
  <c r="C144" i="1" s="1"/>
  <c r="B146" i="1" s="1"/>
  <c r="C146" i="1" s="1"/>
  <c r="B148" i="1" s="1"/>
  <c r="C148" i="1" s="1"/>
  <c r="B151" i="1" s="1"/>
  <c r="C56" i="1"/>
  <c r="A14" i="5"/>
  <c r="B21" i="5"/>
  <c r="B58" i="1" l="1"/>
  <c r="C58" i="1" s="1"/>
  <c r="B57" i="1"/>
  <c r="A22" i="5"/>
  <c r="B161" i="1"/>
  <c r="B160" i="1"/>
  <c r="C160" i="1" s="1"/>
  <c r="C151" i="1"/>
  <c r="B153" i="1" s="1"/>
  <c r="C153" i="1" s="1"/>
  <c r="B155" i="1" s="1"/>
  <c r="C155" i="1" s="1"/>
  <c r="B157" i="1" s="1"/>
  <c r="C157" i="1" s="1"/>
  <c r="C161" i="1" l="1"/>
  <c r="B162" i="1" s="1"/>
  <c r="A23" i="5"/>
  <c r="C162" i="1" l="1"/>
  <c r="B164" i="1" s="1"/>
  <c r="C164" i="1" s="1"/>
  <c r="B166" i="1" s="1"/>
  <c r="C166" i="1" s="1"/>
  <c r="B168" i="1" s="1"/>
  <c r="C168" i="1" s="1"/>
  <c r="B172" i="1" s="1"/>
  <c r="A24" i="5"/>
  <c r="A25" i="5" l="1"/>
  <c r="C172" i="1"/>
  <c r="B174" i="1" s="1"/>
  <c r="C174" i="1" s="1"/>
  <c r="B176" i="1" s="1"/>
  <c r="C176" i="1" s="1"/>
  <c r="B178" i="1" s="1"/>
  <c r="C178" i="1" s="1"/>
  <c r="B169" i="1"/>
  <c r="C169" i="1" s="1"/>
  <c r="B24" i="5"/>
  <c r="C182" i="1"/>
  <c r="B183" i="1" s="1"/>
  <c r="C114" i="1" s="1"/>
  <c r="B180" i="1" l="1"/>
  <c r="C180" i="1" s="1"/>
  <c r="B181" i="1" s="1"/>
  <c r="B179" i="1"/>
</calcChain>
</file>

<file path=xl/sharedStrings.xml><?xml version="1.0" encoding="utf-8"?>
<sst xmlns="http://schemas.openxmlformats.org/spreadsheetml/2006/main" count="438" uniqueCount="238">
  <si>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</si>
  <si>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Training Day 1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</si>
  <si>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</si>
  <si>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</si>
  <si>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</si>
  <si>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</si>
  <si>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</si>
  <si>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Water On and settled</t>
  </si>
  <si>
    <t>Forerunner training</t>
  </si>
  <si>
    <t>Official training</t>
  </si>
  <si>
    <t>Set Kayak Cross Course</t>
  </si>
  <si>
    <t>Kayak Cross Training</t>
  </si>
  <si>
    <t>Set Slalom Gates</t>
  </si>
  <si>
    <t>Water Off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</si>
  <si>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</si>
  <si>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Training Day 3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</si>
  <si>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</si>
  <si>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</si>
  <si>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</si>
  <si>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</si>
  <si>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</si>
  <si>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</si>
  <si>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Training Day 4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</si>
  <si>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</si>
  <si>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</si>
  <si>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</si>
  <si>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</si>
  <si>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</si>
  <si>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Team leaders meeting</t>
  </si>
  <si>
    <t>Update Schedule with Siwidata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</si>
  <si>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</si>
  <si>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Training Day 5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</si>
  <si>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</si>
  <si>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</si>
  <si>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</si>
  <si>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</si>
  <si>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</si>
  <si>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Technical Meeting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</si>
  <si>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</si>
  <si>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Training Day 6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</si>
  <si>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</si>
  <si>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</si>
  <si>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</si>
  <si>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</si>
  <si>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</si>
  <si>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ITO Bus to Course</t>
  </si>
  <si>
    <t>First ITOs meeting</t>
  </si>
  <si>
    <t xml:space="preserve"> HEATS EVENTS COURSE</t>
  </si>
  <si>
    <t>Heats events - Course construction</t>
  </si>
  <si>
    <t>Medal Ceremony Rehearsal</t>
  </si>
  <si>
    <t>Interval</t>
  </si>
  <si>
    <t>Heats events - Course Tuning with demonstration runners</t>
  </si>
  <si>
    <t>Heats events - Course approval</t>
  </si>
  <si>
    <t xml:space="preserve">Heats events - full length demo run &amp; rehearsal </t>
  </si>
  <si>
    <t>ITO positioning review outside control</t>
  </si>
  <si>
    <t>Opening Ceremony</t>
  </si>
  <si>
    <t>ITO Bus to hotel</t>
  </si>
  <si>
    <t>HOC / ECA Daily Review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</si>
  <si>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</si>
  <si>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Day 1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</si>
  <si>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</si>
  <si>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</si>
  <si>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</si>
  <si>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</si>
  <si>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</si>
  <si>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Pole Adjustment and inspection</t>
  </si>
  <si>
    <t>ITO Meeting outside control</t>
  </si>
  <si>
    <t>ITOs in position</t>
  </si>
  <si>
    <r>
      <rPr>
        <b/>
        <sz val="8"/>
        <color rgb="FFFFFFFF"/>
        <rFont val="Arial"/>
      </rPr>
      <t>HEATS - U23 - GROUP 1</t>
    </r>
  </si>
  <si>
    <t>Forerunners</t>
  </si>
  <si>
    <t>MK1 U23 - 1st Run</t>
  </si>
  <si>
    <t>WK1 U23 - 1st Run</t>
  </si>
  <si>
    <t>MK1 Junior - 1st Run</t>
  </si>
  <si>
    <t>WK1 Junior - 1st Run</t>
  </si>
  <si>
    <t>MK1 U23 - 2nd Run</t>
  </si>
  <si>
    <t>WK1 U23 - 2nd Run</t>
  </si>
  <si>
    <t>MK1 Junior - 2nd Run</t>
  </si>
  <si>
    <t>WK1 Junior - 2nd Run</t>
  </si>
  <si>
    <r>
      <rPr>
        <b/>
        <sz val="8"/>
        <color rgb="FFFFFFFF"/>
        <rFont val="Arial"/>
      </rPr>
      <t>TEAM EVENTS - GROUP 1</t>
    </r>
  </si>
  <si>
    <t>MK1 U23 Teams</t>
  </si>
  <si>
    <t>WK1 U23 Teams</t>
  </si>
  <si>
    <t>MK1 Junior Teams</t>
  </si>
  <si>
    <t>WK1 Junior Teams</t>
  </si>
  <si>
    <r>
      <rPr>
        <b/>
        <sz val="8"/>
        <color rgb="FFFFFFFF"/>
        <rFont val="Arial"/>
      </rPr>
      <t>TEAM EVENTS - MEDALS CEREMONIES</t>
    </r>
  </si>
  <si>
    <t>MK1 U23 Teams - Medals ceremony</t>
  </si>
  <si>
    <t>MK1 Junior Teams - Medals ceremony</t>
  </si>
  <si>
    <t>WK1 U23 Teams - Medals ceremony</t>
  </si>
  <si>
    <t>WK1 Junior Teams - Medals ceremony</t>
  </si>
  <si>
    <t>Water OFF</t>
  </si>
  <si>
    <t>ITO Bus to Hotel</t>
  </si>
  <si>
    <t>Chief Judge team leave site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</si>
  <si>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</si>
  <si>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Day 2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</si>
  <si>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</si>
  <si>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</si>
  <si>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</si>
  <si>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</si>
  <si>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</si>
  <si>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HEATS - GROUP 2</t>
  </si>
  <si>
    <t>MC1 U23 - 1st Run</t>
  </si>
  <si>
    <t>WC1 U23 - 1st Run</t>
  </si>
  <si>
    <t>MC1 Junior - 1st Run</t>
  </si>
  <si>
    <t>WC1 Junior - 1st Run</t>
  </si>
  <si>
    <t>MC1 U23 - 2nd Run</t>
  </si>
  <si>
    <t>WC1 U23 - 2nd Run</t>
  </si>
  <si>
    <t>MC1 Junior - 2nd Run</t>
  </si>
  <si>
    <t>WC1 Junior - 2nd Run</t>
  </si>
  <si>
    <t xml:space="preserve">TEAM EVENTS - GROUP 2                                       </t>
  </si>
  <si>
    <t>MC1 U23 Teams</t>
  </si>
  <si>
    <t>WC1 U23 Teams</t>
  </si>
  <si>
    <t>MC1 Junior Teams</t>
  </si>
  <si>
    <t>WC1 Junior Teams</t>
  </si>
  <si>
    <r>
      <rPr>
        <b/>
        <sz val="8"/>
        <color rgb="FFFFFFFF"/>
        <rFont val="Arial"/>
      </rPr>
      <t>TEAM EVENTS - MEDALS CEREMONIES</t>
    </r>
  </si>
  <si>
    <t>MC1 U23 Teams - Medals ceremony</t>
  </si>
  <si>
    <t>WC1 U23 Teams - Medals ceremony</t>
  </si>
  <si>
    <t>MC1 Jun Teams - Medals ceremony</t>
  </si>
  <si>
    <t>WC1 Junior Teams - Medals ceremony</t>
  </si>
  <si>
    <t>Finals Course construction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</si>
  <si>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</si>
  <si>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Day 3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</si>
  <si>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</si>
  <si>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</si>
  <si>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</si>
  <si>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</si>
  <si>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</si>
  <si>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FINALS EVENTS COURSE</t>
  </si>
  <si>
    <t>Finals events - Course Tuning with demonstration runners</t>
  </si>
  <si>
    <t>Finals events - Course approval</t>
  </si>
  <si>
    <t>Finals events - full length demo run &amp; rehearsal</t>
  </si>
  <si>
    <t>SEMI FINAL &amp; FINAL - GROUP 1</t>
  </si>
  <si>
    <t>MK1 U23 - Semi-final</t>
  </si>
  <si>
    <t>WK1 U23 - Semi-final</t>
  </si>
  <si>
    <t>MK1 Junior - Semi-final</t>
  </si>
  <si>
    <t>WK1 Junior - Semi-final</t>
  </si>
  <si>
    <t>MK1 U23 Final</t>
  </si>
  <si>
    <t>WK1 U23 Final</t>
  </si>
  <si>
    <t>MK1 Junior Final</t>
  </si>
  <si>
    <t>WK1 Junior Final</t>
  </si>
  <si>
    <t>MEDALS CEREMONIES - GROUP 1</t>
  </si>
  <si>
    <t>MK1 U23 - Medals ceremony</t>
  </si>
  <si>
    <t>WK1 U23 - Medals ceremony</t>
  </si>
  <si>
    <t>MK1 Junior - Medals ceremony</t>
  </si>
  <si>
    <t>WK1 Junior - Medals ceremony</t>
  </si>
  <si>
    <t>ITOs leave site</t>
  </si>
  <si>
    <r>
      <rPr>
        <b/>
        <sz val="8"/>
        <color rgb="FFFFFFFF"/>
        <rFont val="Arial"/>
      </rPr>
      <t>TIME</t>
    </r>
  </si>
  <si>
    <r>
      <rPr>
        <b/>
        <sz val="8"/>
        <color rgb="FFFFFFFF"/>
        <rFont val="Arial"/>
      </rPr>
      <t>Day 4</t>
    </r>
  </si>
  <si>
    <r>
      <rPr>
        <b/>
        <sz val="8"/>
        <color rgb="FFFFFFFF"/>
        <rFont val="Arial"/>
      </rPr>
      <t>Number of Slots / Boats</t>
    </r>
  </si>
  <si>
    <r>
      <rPr>
        <b/>
        <sz val="8"/>
        <color rgb="FFFFFFFF"/>
        <rFont val="Arial"/>
      </rPr>
      <t>Interval</t>
    </r>
  </si>
  <si>
    <r>
      <rPr>
        <sz val="8"/>
        <color rgb="FFFFFFFF"/>
        <rFont val="Arial"/>
      </rPr>
      <t>Elapsed Time</t>
    </r>
  </si>
  <si>
    <r>
      <rPr>
        <b/>
        <sz val="8"/>
        <color rgb="FFFFFFFF"/>
        <rFont val="Arial"/>
      </rPr>
      <t>Start</t>
    </r>
  </si>
  <si>
    <r>
      <rPr>
        <b/>
        <sz val="8"/>
        <color rgb="FFFFFFFF"/>
        <rFont val="Arial"/>
      </rPr>
      <t>Finish</t>
    </r>
  </si>
  <si>
    <t>Chief Judge Team Arrive</t>
  </si>
  <si>
    <t>MC1 U23 - Semi-final</t>
  </si>
  <si>
    <t>WC1 U23 - Semi-final</t>
  </si>
  <si>
    <t>MC1 Junior - Semi-final</t>
  </si>
  <si>
    <t>WC1 Junior - Semi-final</t>
  </si>
  <si>
    <t>MC1 Under 23 Final</t>
  </si>
  <si>
    <t>WC1 Under 23 Final</t>
  </si>
  <si>
    <t>MC1 Junior Final</t>
  </si>
  <si>
    <t>WC1 Junior Final</t>
  </si>
  <si>
    <t>MC1 Junior - Medals ceremony</t>
  </si>
  <si>
    <t>WC1 Junior - Medals ceremony</t>
  </si>
  <si>
    <t>MC1 U23 - Medals ceremony</t>
  </si>
  <si>
    <t>WC1 U23 - Medals ceremony</t>
  </si>
  <si>
    <t>KAYAK CROSS - Quarter final</t>
  </si>
  <si>
    <t>MX1-U23 - quarter finals</t>
  </si>
  <si>
    <t>MX1-Junior - quarter finals</t>
  </si>
  <si>
    <t>WX1-U23 - quarter finals</t>
  </si>
  <si>
    <t>WX1-Junior - quarter finals</t>
  </si>
  <si>
    <t>KAYAK CROSS - Semi final</t>
  </si>
  <si>
    <t>MX1-U23 - Semi-final</t>
  </si>
  <si>
    <t>MX1-Junior - Semi-final</t>
  </si>
  <si>
    <t>WX1-U23 - Semi-final</t>
  </si>
  <si>
    <t>WX1-Junior - Semi-final</t>
  </si>
  <si>
    <t>KAYAK CROSS - Final</t>
  </si>
  <si>
    <t>MX1-U23 - Final</t>
  </si>
  <si>
    <t>MX1-Junior - Final</t>
  </si>
  <si>
    <t>WX1-U23 - Final</t>
  </si>
  <si>
    <t>WX1-Junior - Final</t>
  </si>
  <si>
    <t>MEDALS CEREMONIES - KAYAK CROSS &amp; CLOSING CEREMONY</t>
  </si>
  <si>
    <t>MX1-U23 - medals presentation</t>
  </si>
  <si>
    <t>MX1-Junior - medals presentation</t>
  </si>
  <si>
    <t>WX1-U23 - medals presentation</t>
  </si>
  <si>
    <t>WX1-Junior - medals presentation</t>
  </si>
  <si>
    <t>CLOSING CEREMONY</t>
  </si>
  <si>
    <t>ITO Debrief</t>
  </si>
  <si>
    <t>Bibs</t>
  </si>
  <si>
    <t>Colour</t>
  </si>
  <si>
    <t>U 23 start</t>
  </si>
  <si>
    <t>U23 end</t>
  </si>
  <si>
    <t>Jun Start</t>
  </si>
  <si>
    <t>Jun End</t>
  </si>
  <si>
    <t>Max</t>
  </si>
  <si>
    <t>MC1</t>
  </si>
  <si>
    <t>Blue</t>
  </si>
  <si>
    <t>MK1</t>
  </si>
  <si>
    <t>Green</t>
  </si>
  <si>
    <t>WC1</t>
  </si>
  <si>
    <t>Orange</t>
  </si>
  <si>
    <t>WK1</t>
  </si>
  <si>
    <t>Red</t>
  </si>
  <si>
    <t>MC1 T</t>
  </si>
  <si>
    <t>MK1 T</t>
  </si>
  <si>
    <t>WC1 T</t>
  </si>
  <si>
    <t>WK1 T</t>
  </si>
  <si>
    <t>MX1</t>
  </si>
  <si>
    <t>WX1</t>
  </si>
  <si>
    <t>Pink</t>
  </si>
  <si>
    <t>Heat 1</t>
  </si>
  <si>
    <t>Semi</t>
  </si>
  <si>
    <t>Final</t>
  </si>
  <si>
    <t>ITO Kayak Cross briefing</t>
  </si>
  <si>
    <t>MSX1-U23</t>
  </si>
  <si>
    <t>MSX1-Junior</t>
  </si>
  <si>
    <t>WSX1-U23</t>
  </si>
  <si>
    <t>WSX1-Junior</t>
  </si>
  <si>
    <t>Move Slalom Gates</t>
  </si>
  <si>
    <t xml:space="preserve">Heats events – MK1 U23, WK1 U23, MK1 Jun, WK1 Jun </t>
  </si>
  <si>
    <t xml:space="preserve">Team events - MK1 U23, WK1 U23, MK1 Jun, WK1 Jun </t>
  </si>
  <si>
    <t>Medal Ceremony</t>
  </si>
  <si>
    <t>Heats events – MC1 U23, WC1 U23, MC1 Jun, WC1 Jun</t>
  </si>
  <si>
    <t>Team events - MC1 U23, WC1 U23, MC1 Jun, WC1 Jun</t>
  </si>
  <si>
    <t>KAYAK CROSS INDIVIDUAL</t>
  </si>
  <si>
    <t xml:space="preserve">Kayak Cross Individual Events </t>
  </si>
  <si>
    <t xml:space="preserve"> Set Kayak Cross gates</t>
  </si>
  <si>
    <t>KAYAK CROSS INDIVIDUAL  - MEDALS CEREMONIES</t>
  </si>
  <si>
    <t>MSX1 U23 - Medals ceremony</t>
  </si>
  <si>
    <t>MSX1 Junior - Medals ceremony</t>
  </si>
  <si>
    <t>WSX1 - Under 23 - Medals ceremony</t>
  </si>
  <si>
    <t>WSX1 Junior - Medals ceremony</t>
  </si>
  <si>
    <t>Finals - Course construc on</t>
  </si>
  <si>
    <t xml:space="preserve">Finals events - full length demo run &amp; rehearsal </t>
  </si>
  <si>
    <t xml:space="preserve">Semi Finals - MK1 U23, WK1 U23, MK1 Jun, WK1 Jun </t>
  </si>
  <si>
    <t>Finals - MK1 U23, WK1 U23, MK1 Jun, WK1 Jun</t>
  </si>
  <si>
    <t>Semi Finals - MC1 U23, WC1 U23, MC1 Jun, WC1 Jun</t>
  </si>
  <si>
    <t>Finals - MC1 U23, WC1 U23, MC1 Jun, WC1 Jun</t>
  </si>
  <si>
    <t>Kayak Cross Events</t>
  </si>
  <si>
    <t>Medal Ceremony and Closing Ceremony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</si>
</sst>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dd\ dd\ mmmm\ yyyy"/>
    <numFmt numFmtId="166" formatCode="dd/mm/yyyy\ ddd"/>
  </numFmts>
  <fonts count="15" x14ac:knownFonts="1">
    <font>
      <sz val="10"/>
      <color rgb="FF000000"/>
      <name val="Times New Roman"/>
      <scheme val="minor"/>
    </font>
    <font>
      <b/>
      <sz val="8"/>
      <color theme="1"/>
      <name val="Arial"/>
    </font>
    <font>
      <sz val="10"/>
      <name val="Times New Roman"/>
    </font>
    <font>
      <sz val="8"/>
      <color theme="1"/>
      <name val="Arial"/>
    </font>
    <font>
      <sz val="8"/>
      <color rgb="FF000000"/>
      <name val="Arial"/>
    </font>
    <font>
      <b/>
      <sz val="8"/>
      <color rgb="FFFFFFFF"/>
      <name val="Arial"/>
    </font>
    <font>
      <sz val="10"/>
      <color rgb="FF000000"/>
      <name val="Times New Roman"/>
    </font>
    <font>
      <b/>
      <sz val="8"/>
      <color rgb="FF000000"/>
      <name val="Arial"/>
    </font>
    <font>
      <b/>
      <sz val="8"/>
      <color theme="0"/>
      <name val="Arial"/>
    </font>
    <font>
      <sz val="7"/>
      <color theme="1"/>
      <name val="Arial"/>
    </font>
    <font>
      <b/>
      <sz val="7"/>
      <color rgb="FFFFFFFF"/>
      <name val="Arial"/>
    </font>
    <font>
      <sz val="12"/>
      <color rgb="FF000000"/>
      <name val="Arial"/>
    </font>
    <font>
      <sz val="10"/>
      <color theme="1"/>
      <name val="Calibri"/>
    </font>
    <font>
      <sz val="10"/>
      <color theme="1"/>
      <name val="Times New Roman"/>
    </font>
    <font>
      <sz val="8"/>
      <color rgb="FFFFFFFF"/>
      <name val="Arial"/>
    </font>
  </fonts>
  <fills count="11">
    <fill>
      <patternFill patternType="none"/>
    </fill>
    <fill>
      <patternFill patternType="gray125"/>
    </fill>
    <fill>
      <patternFill patternType="solid">
        <fgColor rgb="FF12284D"/>
        <bgColor rgb="FF12284D"/>
      </patternFill>
    </fill>
    <fill>
      <patternFill patternType="solid">
        <fgColor rgb="FFC5DAEC"/>
        <bgColor rgb="FFC5DAEC"/>
      </patternFill>
    </fill>
    <fill>
      <patternFill patternType="solid">
        <fgColor rgb="FFB6DDE8"/>
        <bgColor rgb="FFB6DDE8"/>
      </patternFill>
    </fill>
    <fill>
      <patternFill patternType="solid">
        <fgColor rgb="FFFBD4B4"/>
        <bgColor rgb="FFFBD4B4"/>
      </patternFill>
    </fill>
    <fill>
      <patternFill patternType="solid">
        <fgColor rgb="FF4A99D2"/>
        <bgColor rgb="FF4A99D2"/>
      </patternFill>
    </fill>
    <fill>
      <patternFill patternType="solid">
        <fgColor rgb="FFDBE5F1"/>
        <bgColor rgb="FFDBE5F1"/>
      </patternFill>
    </fill>
    <fill>
      <patternFill patternType="solid">
        <fgColor rgb="FFFDE9D9"/>
        <bgColor rgb="FFFDE9D9"/>
      </patternFill>
    </fill>
    <fill>
      <patternFill patternType="solid">
        <fgColor rgb="FFF2DBDB"/>
        <bgColor rgb="FFF2DBDB"/>
      </patternFill>
    </fill>
    <fill>
      <patternFill patternType="solid">
        <fgColor rgb="FFBCD6ED"/>
        <bgColor rgb="FFBCD6ED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64" fontId="5" fillId="2" borderId="5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/>
    </xf>
    <xf numFmtId="21" fontId="7" fillId="3" borderId="3" xfId="0" applyNumberFormat="1" applyFont="1" applyFill="1" applyBorder="1" applyAlignment="1">
      <alignment horizontal="center" vertical="center" shrinkToFit="1"/>
    </xf>
    <xf numFmtId="21" fontId="4" fillId="0" borderId="3" xfId="0" applyNumberFormat="1" applyFont="1" applyBorder="1" applyAlignment="1">
      <alignment horizontal="center" vertical="center" shrinkToFit="1"/>
    </xf>
    <xf numFmtId="0" fontId="1" fillId="4" borderId="3" xfId="0" applyFont="1" applyFill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20" fontId="4" fillId="0" borderId="3" xfId="0" applyNumberFormat="1" applyFont="1" applyBorder="1" applyAlignment="1">
      <alignment horizontal="center" vertical="center" wrapText="1"/>
    </xf>
    <xf numFmtId="21" fontId="4" fillId="9" borderId="3" xfId="0" applyNumberFormat="1" applyFont="1" applyFill="1" applyBorder="1" applyAlignment="1">
      <alignment horizontal="center" vertical="center" shrinkToFit="1"/>
    </xf>
    <xf numFmtId="1" fontId="4" fillId="9" borderId="3" xfId="0" applyNumberFormat="1" applyFont="1" applyFill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21" fontId="7" fillId="10" borderId="3" xfId="0" applyNumberFormat="1" applyFont="1" applyFill="1" applyBorder="1" applyAlignment="1">
      <alignment horizontal="center" vertical="center" shrinkToFit="1"/>
    </xf>
    <xf numFmtId="0" fontId="9" fillId="8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1" fontId="11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0" fontId="13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166" fontId="4" fillId="0" borderId="0" xfId="0" applyNumberFormat="1" applyFont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 vertical="top"/>
    </xf>
    <xf numFmtId="0" fontId="10" fillId="6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8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21" fontId="4" fillId="0" borderId="3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3"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</dxfs>
  <tableStyles count="1">
    <tableStyle name="Bibs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G13">
  <tableColumns count="7">
    <tableColumn id="1" xr3:uid="{00000000-0010-0000-0000-000001000000}" name="Bibs"/>
    <tableColumn id="2" xr3:uid="{00000000-0010-0000-0000-000002000000}" name="Colour"/>
    <tableColumn id="3" xr3:uid="{00000000-0010-0000-0000-000003000000}" name="U 23 start"/>
    <tableColumn id="4" xr3:uid="{00000000-0010-0000-0000-000004000000}" name="U23 end"/>
    <tableColumn id="5" xr3:uid="{00000000-0010-0000-0000-000005000000}" name="Jun Start"/>
    <tableColumn id="6" xr3:uid="{00000000-0010-0000-0000-000006000000}" name="Jun End"/>
    <tableColumn id="7" xr3:uid="{00000000-0010-0000-0000-000007000000}" name="Max"/>
  </tableColumns>
  <tableStyleInfo name="Bib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308"/>
  <sheetViews>
    <sheetView tabSelected="1" workbookViewId="0">
      <selection activeCell="B217" sqref="B217:G217"/>
    </sheetView>
  </sheetViews>
  <sheetFormatPr defaultColWidth="14.3984375" defaultRowHeight="15" customHeight="1" x14ac:dyDescent="0.65"/>
  <cols>
    <col min="1" max="3" width="10.3984375" customWidth="1"/>
    <col min="4" max="4" width="62.8984375" customWidth="1"/>
    <col min="5" max="5" width="11.09765625" customWidth="1"/>
    <col min="6" max="6" width="7.09765625" customWidth="1"/>
    <col min="7" max="7" width="11.09765625" customWidth="1"/>
    <col min="8" max="8" width="8.8984375" customWidth="1"/>
    <col min="9" max="9" width="12.59765625" bestFit="1" customWidth="1"/>
    <col min="10" max="12" width="8.8984375" customWidth="1"/>
    <col min="13" max="25" width="8.59765625" customWidth="1"/>
  </cols>
  <sheetData>
    <row r="1" spans="2:9" ht="13.5" customHeight="1" x14ac:dyDescent="0.65">
      <c r="B1" s="38" t="s">
        <v>0</v>
      </c>
      <c r="C1" s="36"/>
      <c r="D1" s="1" t="s">
        <v>1</v>
      </c>
      <c r="E1" s="32" t="s">
        <v>2</v>
      </c>
      <c r="F1" s="2" t="s">
        <v>3</v>
      </c>
      <c r="G1" s="3" t="s">
        <v>4</v>
      </c>
      <c r="H1" s="4"/>
      <c r="I1" s="4"/>
    </row>
    <row r="2" spans="2:9" ht="13.5" customHeight="1" x14ac:dyDescent="0.65">
      <c r="B2" s="1" t="s">
        <v>5</v>
      </c>
      <c r="C2" s="1" t="s">
        <v>6</v>
      </c>
      <c r="D2" s="5">
        <f>D10-1</f>
        <v>45514</v>
      </c>
      <c r="E2" s="33"/>
      <c r="F2" s="6"/>
      <c r="G2" s="6"/>
      <c r="I2" s="31"/>
    </row>
    <row r="3" spans="2:9" ht="13.5" customHeight="1" x14ac:dyDescent="0.65">
      <c r="B3" s="7">
        <v>0.27083333333333331</v>
      </c>
      <c r="C3" s="8">
        <f>B3+G3</f>
        <v>0.29166666666666663</v>
      </c>
      <c r="D3" s="9" t="s">
        <v>7</v>
      </c>
      <c r="E3" s="10">
        <v>1</v>
      </c>
      <c r="F3" s="8">
        <v>2.0833333333333332E-2</v>
      </c>
      <c r="G3" s="8">
        <f t="shared" ref="G3:G7" si="0">E3*F3</f>
        <v>2.0833333333333332E-2</v>
      </c>
      <c r="I3" s="4"/>
    </row>
    <row r="4" spans="2:9" ht="13.5" customHeight="1" x14ac:dyDescent="0.65">
      <c r="B4" s="8">
        <f>C3</f>
        <v>0.29166666666666663</v>
      </c>
      <c r="C4" s="8">
        <f t="shared" ref="C4:C7" si="1">B4+G4</f>
        <v>0.31249999999999994</v>
      </c>
      <c r="D4" s="11" t="s">
        <v>8</v>
      </c>
      <c r="E4" s="10">
        <v>1</v>
      </c>
      <c r="F4" s="8">
        <v>2.0833333333333332E-2</v>
      </c>
      <c r="G4" s="8">
        <f t="shared" si="0"/>
        <v>2.0833333333333332E-2</v>
      </c>
      <c r="I4" s="4"/>
    </row>
    <row r="5" spans="2:9" ht="13.5" customHeight="1" x14ac:dyDescent="0.65">
      <c r="B5" s="8">
        <f t="shared" ref="B5:B8" si="2">C4</f>
        <v>0.31249999999999994</v>
      </c>
      <c r="C5" s="8">
        <f t="shared" si="1"/>
        <v>0.72916999999999998</v>
      </c>
      <c r="D5" s="11" t="s">
        <v>9</v>
      </c>
      <c r="E5" s="10">
        <v>10</v>
      </c>
      <c r="F5" s="8">
        <v>4.1667000000000003E-2</v>
      </c>
      <c r="G5" s="8">
        <f t="shared" si="0"/>
        <v>0.41667000000000004</v>
      </c>
      <c r="I5" s="4"/>
    </row>
    <row r="6" spans="2:9" ht="13.5" customHeight="1" x14ac:dyDescent="0.65">
      <c r="B6" s="8">
        <f t="shared" si="2"/>
        <v>0.72916999999999998</v>
      </c>
      <c r="C6" s="8">
        <f t="shared" si="1"/>
        <v>0.75000333333333336</v>
      </c>
      <c r="D6" s="11" t="s">
        <v>10</v>
      </c>
      <c r="E6" s="10">
        <v>1</v>
      </c>
      <c r="F6" s="8">
        <v>2.0833333333333332E-2</v>
      </c>
      <c r="G6" s="8">
        <f t="shared" si="0"/>
        <v>2.0833333333333332E-2</v>
      </c>
      <c r="I6" s="4"/>
    </row>
    <row r="7" spans="2:9" ht="13.5" customHeight="1" x14ac:dyDescent="0.65">
      <c r="B7" s="8">
        <f t="shared" si="2"/>
        <v>0.75000333333333336</v>
      </c>
      <c r="C7" s="8">
        <f t="shared" si="1"/>
        <v>0.85416999999999998</v>
      </c>
      <c r="D7" s="11" t="s">
        <v>11</v>
      </c>
      <c r="E7" s="10">
        <v>3</v>
      </c>
      <c r="F7" s="8">
        <v>3.4722222222222224E-2</v>
      </c>
      <c r="G7" s="8">
        <f t="shared" si="0"/>
        <v>0.10416666666666667</v>
      </c>
      <c r="I7" s="4"/>
    </row>
    <row r="8" spans="2:9" ht="13.5" customHeight="1" x14ac:dyDescent="0.65">
      <c r="B8" s="8">
        <f t="shared" si="2"/>
        <v>0.85416999999999998</v>
      </c>
      <c r="C8" s="8"/>
      <c r="D8" s="9" t="s">
        <v>13</v>
      </c>
      <c r="E8" s="10"/>
      <c r="F8" s="8"/>
      <c r="G8" s="8"/>
      <c r="I8" s="4"/>
    </row>
    <row r="9" spans="2:9" ht="13.5" customHeight="1" x14ac:dyDescent="0.65">
      <c r="B9" s="38" t="s">
        <v>14</v>
      </c>
      <c r="C9" s="36"/>
      <c r="D9" s="1" t="s">
        <v>15</v>
      </c>
      <c r="E9" s="32" t="s">
        <v>16</v>
      </c>
      <c r="F9" s="2" t="s">
        <v>17</v>
      </c>
      <c r="G9" s="3" t="s">
        <v>18</v>
      </c>
      <c r="I9" s="4"/>
    </row>
    <row r="10" spans="2:9" ht="13.5" customHeight="1" x14ac:dyDescent="0.65">
      <c r="B10" s="1" t="s">
        <v>19</v>
      </c>
      <c r="C10" s="1" t="s">
        <v>20</v>
      </c>
      <c r="D10" s="5">
        <f>D19-1</f>
        <v>45515</v>
      </c>
      <c r="E10" s="33"/>
      <c r="F10" s="6"/>
      <c r="G10" s="6"/>
      <c r="I10" s="4"/>
    </row>
    <row r="11" spans="2:9" ht="13.5" customHeight="1" x14ac:dyDescent="0.65">
      <c r="B11" s="7">
        <v>0.27083333333333331</v>
      </c>
      <c r="C11" s="8">
        <f>B11+G11</f>
        <v>0.29166666666666663</v>
      </c>
      <c r="D11" s="9" t="s">
        <v>7</v>
      </c>
      <c r="E11" s="10">
        <v>1</v>
      </c>
      <c r="F11" s="8">
        <v>2.0833333333333332E-2</v>
      </c>
      <c r="G11" s="8">
        <f t="shared" ref="G11:G16" si="3">E11*F11</f>
        <v>2.0833333333333332E-2</v>
      </c>
      <c r="I11" s="4"/>
    </row>
    <row r="12" spans="2:9" ht="13.5" customHeight="1" x14ac:dyDescent="0.65">
      <c r="B12" s="8">
        <f t="shared" ref="B12:B16" si="4">C11</f>
        <v>0.29166666666666663</v>
      </c>
      <c r="C12" s="8">
        <f t="shared" ref="C12:C16" si="5">B12+G12</f>
        <v>0.39583333333333331</v>
      </c>
      <c r="D12" s="11" t="s">
        <v>11</v>
      </c>
      <c r="E12" s="10">
        <v>3</v>
      </c>
      <c r="F12" s="8">
        <v>3.4722222222222224E-2</v>
      </c>
      <c r="G12" s="8">
        <f>E12*F12</f>
        <v>0.10416666666666667</v>
      </c>
      <c r="I12" s="4"/>
    </row>
    <row r="13" spans="2:9" ht="13.5" customHeight="1" x14ac:dyDescent="0.65">
      <c r="B13" s="8">
        <f t="shared" si="4"/>
        <v>0.39583333333333331</v>
      </c>
      <c r="C13" s="8">
        <f t="shared" si="5"/>
        <v>0.41666666666666663</v>
      </c>
      <c r="D13" s="11" t="s">
        <v>12</v>
      </c>
      <c r="E13" s="10">
        <v>1</v>
      </c>
      <c r="F13" s="8">
        <v>2.0833333333333332E-2</v>
      </c>
      <c r="G13" s="8">
        <f>E13*F13</f>
        <v>2.0833333333333332E-2</v>
      </c>
      <c r="I13" s="4"/>
    </row>
    <row r="14" spans="2:9" ht="13.5" customHeight="1" x14ac:dyDescent="0.65">
      <c r="B14" s="8">
        <f t="shared" si="4"/>
        <v>0.41666666666666663</v>
      </c>
      <c r="C14" s="8">
        <f t="shared" si="5"/>
        <v>0.43749999999999994</v>
      </c>
      <c r="D14" s="11" t="s">
        <v>8</v>
      </c>
      <c r="E14" s="10">
        <v>1</v>
      </c>
      <c r="F14" s="8">
        <v>2.0833333333333332E-2</v>
      </c>
      <c r="G14" s="8">
        <f>E14*F14</f>
        <v>2.0833333333333332E-2</v>
      </c>
      <c r="I14" s="4"/>
    </row>
    <row r="15" spans="2:9" ht="13.5" customHeight="1" x14ac:dyDescent="0.65">
      <c r="B15" s="8">
        <f t="shared" si="4"/>
        <v>0.43749999999999994</v>
      </c>
      <c r="C15" s="8">
        <f t="shared" si="5"/>
        <v>0.85416999999999998</v>
      </c>
      <c r="D15" s="11" t="s">
        <v>9</v>
      </c>
      <c r="E15" s="10">
        <v>10</v>
      </c>
      <c r="F15" s="8">
        <v>4.1667000000000003E-2</v>
      </c>
      <c r="G15" s="8">
        <f t="shared" si="3"/>
        <v>0.41667000000000004</v>
      </c>
      <c r="I15" s="4"/>
    </row>
    <row r="16" spans="2:9" ht="13.5" customHeight="1" x14ac:dyDescent="0.65">
      <c r="B16" s="8">
        <f t="shared" si="4"/>
        <v>0.85416999999999998</v>
      </c>
      <c r="C16" s="8">
        <f t="shared" si="5"/>
        <v>0.87500333333333336</v>
      </c>
      <c r="D16" s="11" t="s">
        <v>216</v>
      </c>
      <c r="E16" s="10">
        <v>1</v>
      </c>
      <c r="F16" s="8">
        <v>2.0833333333333332E-2</v>
      </c>
      <c r="G16" s="8">
        <f t="shared" si="3"/>
        <v>2.0833333333333332E-2</v>
      </c>
    </row>
    <row r="17" spans="2:7" ht="13.5" customHeight="1" x14ac:dyDescent="0.65">
      <c r="B17" s="8">
        <f>C16</f>
        <v>0.87500333333333336</v>
      </c>
      <c r="C17" s="8"/>
      <c r="D17" s="9" t="s">
        <v>13</v>
      </c>
      <c r="E17" s="10"/>
      <c r="F17" s="8"/>
      <c r="G17" s="8"/>
    </row>
    <row r="18" spans="2:7" ht="13.5" customHeight="1" x14ac:dyDescent="0.65">
      <c r="B18" s="38" t="s">
        <v>21</v>
      </c>
      <c r="C18" s="36"/>
      <c r="D18" s="1" t="s">
        <v>22</v>
      </c>
      <c r="E18" s="32" t="s">
        <v>23</v>
      </c>
      <c r="F18" s="2" t="s">
        <v>24</v>
      </c>
      <c r="G18" s="3" t="s">
        <v>25</v>
      </c>
    </row>
    <row r="19" spans="2:7" ht="13.5" customHeight="1" x14ac:dyDescent="0.65">
      <c r="B19" s="1" t="s">
        <v>26</v>
      </c>
      <c r="C19" s="1" t="s">
        <v>27</v>
      </c>
      <c r="D19" s="5">
        <f>D29-1</f>
        <v>45516</v>
      </c>
      <c r="E19" s="33"/>
      <c r="F19" s="6"/>
      <c r="G19" s="6"/>
    </row>
    <row r="20" spans="2:7" ht="13.5" customHeight="1" x14ac:dyDescent="0.65">
      <c r="B20" s="7">
        <v>0.27083333333333331</v>
      </c>
      <c r="C20" s="8">
        <f>B20+G20</f>
        <v>0.29166666666666663</v>
      </c>
      <c r="D20" s="9" t="s">
        <v>7</v>
      </c>
      <c r="E20" s="10">
        <v>1</v>
      </c>
      <c r="F20" s="8">
        <v>2.0833333333333332E-2</v>
      </c>
      <c r="G20" s="8">
        <f t="shared" ref="G20:G26" si="6">E20*F20</f>
        <v>2.0833333333333332E-2</v>
      </c>
    </row>
    <row r="21" spans="2:7" ht="13.5" customHeight="1" x14ac:dyDescent="0.65">
      <c r="B21" s="8">
        <f>C20</f>
        <v>0.29166666666666663</v>
      </c>
      <c r="C21" s="8">
        <f t="shared" ref="C21" si="7">B21+G21</f>
        <v>0.31249999999999994</v>
      </c>
      <c r="D21" s="11" t="s">
        <v>8</v>
      </c>
      <c r="E21" s="10">
        <v>1</v>
      </c>
      <c r="F21" s="8">
        <v>2.0833333333333332E-2</v>
      </c>
      <c r="G21" s="8">
        <f t="shared" si="6"/>
        <v>2.0833333333333332E-2</v>
      </c>
    </row>
    <row r="22" spans="2:7" ht="13.5" customHeight="1" x14ac:dyDescent="0.65">
      <c r="B22" s="8">
        <f t="shared" ref="B22:B24" si="8">C21</f>
        <v>0.31249999999999994</v>
      </c>
      <c r="C22" s="8">
        <f t="shared" ref="C22:C26" si="9">B22+G22</f>
        <v>0.72916999999999998</v>
      </c>
      <c r="D22" s="11" t="s">
        <v>9</v>
      </c>
      <c r="E22" s="10">
        <v>10</v>
      </c>
      <c r="F22" s="8">
        <v>4.1667000000000003E-2</v>
      </c>
      <c r="G22" s="8">
        <f t="shared" si="6"/>
        <v>0.41667000000000004</v>
      </c>
    </row>
    <row r="23" spans="2:7" ht="13.5" customHeight="1" x14ac:dyDescent="0.65">
      <c r="B23" s="8">
        <f t="shared" si="8"/>
        <v>0.72916999999999998</v>
      </c>
      <c r="C23" s="8">
        <f t="shared" si="9"/>
        <v>0.75000333333333336</v>
      </c>
      <c r="D23" s="11" t="s">
        <v>10</v>
      </c>
      <c r="E23" s="10">
        <v>1</v>
      </c>
      <c r="F23" s="8">
        <v>2.0833333333333332E-2</v>
      </c>
      <c r="G23" s="8">
        <f t="shared" si="6"/>
        <v>2.0833333333333332E-2</v>
      </c>
    </row>
    <row r="24" spans="2:7" ht="13.5" customHeight="1" x14ac:dyDescent="0.65">
      <c r="B24" s="8">
        <f t="shared" si="8"/>
        <v>0.75000333333333336</v>
      </c>
      <c r="C24" s="8">
        <f t="shared" si="9"/>
        <v>0.85416999999999998</v>
      </c>
      <c r="D24" s="11" t="s">
        <v>11</v>
      </c>
      <c r="E24" s="10">
        <v>3</v>
      </c>
      <c r="F24" s="8">
        <v>3.4722222222222224E-2</v>
      </c>
      <c r="G24" s="8">
        <f t="shared" si="6"/>
        <v>0.10416666666666667</v>
      </c>
    </row>
    <row r="25" spans="2:7" ht="13.5" customHeight="1" x14ac:dyDescent="0.65">
      <c r="B25" s="7">
        <f>B24+15/60/24</f>
        <v>0.76041999999999998</v>
      </c>
      <c r="C25" s="8">
        <f t="shared" si="9"/>
        <v>0.80208699999999999</v>
      </c>
      <c r="D25" s="12" t="s">
        <v>28</v>
      </c>
      <c r="E25" s="10">
        <v>1</v>
      </c>
      <c r="F25" s="8">
        <v>4.1667000000000003E-2</v>
      </c>
      <c r="G25" s="8">
        <f t="shared" si="6"/>
        <v>4.1667000000000003E-2</v>
      </c>
    </row>
    <row r="26" spans="2:7" ht="13.5" customHeight="1" x14ac:dyDescent="0.65">
      <c r="B26" s="8">
        <f>C25</f>
        <v>0.80208699999999999</v>
      </c>
      <c r="C26" s="8">
        <f t="shared" si="9"/>
        <v>0.843754</v>
      </c>
      <c r="D26" s="11" t="s">
        <v>29</v>
      </c>
      <c r="E26" s="13">
        <v>1</v>
      </c>
      <c r="F26" s="8">
        <v>4.1667000000000003E-2</v>
      </c>
      <c r="G26" s="8">
        <f t="shared" si="6"/>
        <v>4.1667000000000003E-2</v>
      </c>
    </row>
    <row r="27" spans="2:7" ht="13.5" customHeight="1" x14ac:dyDescent="0.65">
      <c r="B27" s="8">
        <f>C24</f>
        <v>0.85416999999999998</v>
      </c>
      <c r="C27" s="8"/>
      <c r="D27" s="9" t="s">
        <v>13</v>
      </c>
      <c r="E27" s="10"/>
      <c r="F27" s="8"/>
      <c r="G27" s="8"/>
    </row>
    <row r="28" spans="2:7" ht="13.5" customHeight="1" x14ac:dyDescent="0.65">
      <c r="B28" s="38" t="s">
        <v>30</v>
      </c>
      <c r="C28" s="36"/>
      <c r="D28" s="1" t="s">
        <v>31</v>
      </c>
      <c r="E28" s="32" t="s">
        <v>32</v>
      </c>
      <c r="F28" s="2" t="s">
        <v>33</v>
      </c>
      <c r="G28" s="3" t="s">
        <v>34</v>
      </c>
    </row>
    <row r="29" spans="2:7" ht="13.5" customHeight="1" x14ac:dyDescent="0.65">
      <c r="B29" s="1" t="s">
        <v>35</v>
      </c>
      <c r="C29" s="1" t="s">
        <v>36</v>
      </c>
      <c r="D29" s="5">
        <f>D39-1</f>
        <v>45517</v>
      </c>
      <c r="E29" s="33"/>
      <c r="F29" s="6"/>
      <c r="G29" s="6"/>
    </row>
    <row r="30" spans="2:7" ht="13.5" customHeight="1" x14ac:dyDescent="0.65">
      <c r="B30" s="7">
        <v>0.27083333333333331</v>
      </c>
      <c r="C30" s="8">
        <f>B30+G30</f>
        <v>0.29166666666666663</v>
      </c>
      <c r="D30" s="9" t="s">
        <v>7</v>
      </c>
      <c r="E30" s="10">
        <v>1</v>
      </c>
      <c r="F30" s="8">
        <v>2.0833333333333332E-2</v>
      </c>
      <c r="G30" s="8">
        <f t="shared" ref="G30" si="10">E30*F30</f>
        <v>2.0833333333333332E-2</v>
      </c>
    </row>
    <row r="31" spans="2:7" ht="13.5" customHeight="1" x14ac:dyDescent="0.65">
      <c r="B31" s="8">
        <f t="shared" ref="B31" si="11">C30</f>
        <v>0.29166666666666663</v>
      </c>
      <c r="C31" s="8">
        <f t="shared" ref="C31" si="12">B31+G31</f>
        <v>0.39583333333333331</v>
      </c>
      <c r="D31" s="11" t="s">
        <v>11</v>
      </c>
      <c r="E31" s="10">
        <v>3</v>
      </c>
      <c r="F31" s="8">
        <v>3.4722222222222224E-2</v>
      </c>
      <c r="G31" s="8">
        <f>E31*F31</f>
        <v>0.10416666666666667</v>
      </c>
    </row>
    <row r="32" spans="2:7" ht="13.5" customHeight="1" x14ac:dyDescent="0.65">
      <c r="B32" s="8">
        <v>0.375</v>
      </c>
      <c r="C32" s="8">
        <f t="shared" ref="C32:C36" si="13">B32+G32</f>
        <v>0.41666700000000001</v>
      </c>
      <c r="D32" s="11" t="s">
        <v>37</v>
      </c>
      <c r="E32" s="10">
        <v>1</v>
      </c>
      <c r="F32" s="8">
        <v>4.1667000000000003E-2</v>
      </c>
      <c r="G32" s="8">
        <f t="shared" ref="G32:G36" si="14">E32*F32</f>
        <v>4.1667000000000003E-2</v>
      </c>
    </row>
    <row r="33" spans="2:7" ht="13.5" customHeight="1" x14ac:dyDescent="0.65">
      <c r="B33" s="8">
        <f>C31</f>
        <v>0.39583333333333331</v>
      </c>
      <c r="C33" s="8">
        <f t="shared" si="13"/>
        <v>0.41666666666666663</v>
      </c>
      <c r="D33" s="11" t="s">
        <v>12</v>
      </c>
      <c r="E33" s="10">
        <v>1</v>
      </c>
      <c r="F33" s="8">
        <v>2.0833333333333332E-2</v>
      </c>
      <c r="G33" s="8">
        <f>E33*F33</f>
        <v>2.0833333333333332E-2</v>
      </c>
    </row>
    <row r="34" spans="2:7" ht="13.5" customHeight="1" x14ac:dyDescent="0.65">
      <c r="B34" s="8">
        <f t="shared" ref="B34:B35" si="15">C33</f>
        <v>0.41666666666666663</v>
      </c>
      <c r="C34" s="8">
        <f t="shared" si="13"/>
        <v>0.43749999999999994</v>
      </c>
      <c r="D34" s="11" t="s">
        <v>8</v>
      </c>
      <c r="E34" s="10">
        <v>1</v>
      </c>
      <c r="F34" s="8">
        <v>2.0833333333333332E-2</v>
      </c>
      <c r="G34" s="8">
        <f>E34*F34</f>
        <v>2.0833333333333332E-2</v>
      </c>
    </row>
    <row r="35" spans="2:7" ht="13.5" customHeight="1" x14ac:dyDescent="0.65">
      <c r="B35" s="8">
        <f t="shared" si="15"/>
        <v>0.43749999999999994</v>
      </c>
      <c r="C35" s="8">
        <f t="shared" si="13"/>
        <v>0.85416999999999998</v>
      </c>
      <c r="D35" s="11" t="s">
        <v>9</v>
      </c>
      <c r="E35" s="10">
        <v>10</v>
      </c>
      <c r="F35" s="8">
        <v>4.1667000000000003E-2</v>
      </c>
      <c r="G35" s="8">
        <f t="shared" ref="G35" si="16">E35*F35</f>
        <v>0.41667000000000004</v>
      </c>
    </row>
    <row r="36" spans="2:7" ht="13.5" customHeight="1" x14ac:dyDescent="0.65">
      <c r="B36" s="8">
        <f t="shared" ref="B36:B37" si="17">C35</f>
        <v>0.85416999999999998</v>
      </c>
      <c r="C36" s="8">
        <f t="shared" si="13"/>
        <v>0.87500333333333336</v>
      </c>
      <c r="D36" s="11" t="s">
        <v>216</v>
      </c>
      <c r="E36" s="10">
        <v>1</v>
      </c>
      <c r="F36" s="8">
        <v>2.0833333333333332E-2</v>
      </c>
      <c r="G36" s="8">
        <f t="shared" si="14"/>
        <v>2.0833333333333332E-2</v>
      </c>
    </row>
    <row r="37" spans="2:7" ht="13.5" customHeight="1" x14ac:dyDescent="0.65">
      <c r="B37" s="8">
        <f t="shared" si="17"/>
        <v>0.87500333333333336</v>
      </c>
      <c r="C37" s="8"/>
      <c r="D37" s="9" t="s">
        <v>13</v>
      </c>
      <c r="E37" s="10"/>
      <c r="F37" s="8"/>
      <c r="G37" s="8"/>
    </row>
    <row r="38" spans="2:7" ht="13.5" customHeight="1" x14ac:dyDescent="0.65">
      <c r="B38" s="38" t="s">
        <v>38</v>
      </c>
      <c r="C38" s="36"/>
      <c r="D38" s="1" t="s">
        <v>39</v>
      </c>
      <c r="E38" s="32" t="s">
        <v>40</v>
      </c>
      <c r="F38" s="2" t="s">
        <v>41</v>
      </c>
      <c r="G38" s="3" t="s">
        <v>42</v>
      </c>
    </row>
    <row r="39" spans="2:7" ht="13.5" customHeight="1" x14ac:dyDescent="0.65">
      <c r="B39" s="1" t="s">
        <v>43</v>
      </c>
      <c r="C39" s="1" t="s">
        <v>44</v>
      </c>
      <c r="D39" s="5">
        <f>D61-1</f>
        <v>45518</v>
      </c>
      <c r="E39" s="33"/>
      <c r="F39" s="6"/>
      <c r="G39" s="6"/>
    </row>
    <row r="40" spans="2:7" ht="13.5" customHeight="1" x14ac:dyDescent="0.65">
      <c r="B40" s="7">
        <v>0.29166666666666669</v>
      </c>
      <c r="C40" s="8">
        <f>B59</f>
        <v>0.77083222222222214</v>
      </c>
      <c r="D40" s="9" t="s">
        <v>7</v>
      </c>
      <c r="E40" s="10">
        <v>1</v>
      </c>
      <c r="F40" s="8">
        <v>2.0833333333333332E-2</v>
      </c>
      <c r="G40" s="8">
        <f t="shared" ref="G40:G44" si="18">E40*F40</f>
        <v>2.0833333333333332E-2</v>
      </c>
    </row>
    <row r="41" spans="2:7" ht="13.5" customHeight="1" x14ac:dyDescent="0.65">
      <c r="B41" s="8">
        <f>B40</f>
        <v>0.29166666666666669</v>
      </c>
      <c r="C41" s="8">
        <f t="shared" ref="C41:C44" si="19">B41+G41</f>
        <v>0.3125</v>
      </c>
      <c r="D41" s="11" t="s">
        <v>8</v>
      </c>
      <c r="E41" s="10">
        <v>1</v>
      </c>
      <c r="F41" s="8">
        <v>2.0833333333333332E-2</v>
      </c>
      <c r="G41" s="8">
        <f t="shared" si="18"/>
        <v>2.0833333333333332E-2</v>
      </c>
    </row>
    <row r="42" spans="2:7" ht="13.5" customHeight="1" x14ac:dyDescent="0.65">
      <c r="B42" s="8">
        <f>C41</f>
        <v>0.3125</v>
      </c>
      <c r="C42" s="8">
        <f t="shared" si="19"/>
        <v>0.59027777777777779</v>
      </c>
      <c r="D42" s="11" t="s">
        <v>9</v>
      </c>
      <c r="E42" s="10">
        <v>10</v>
      </c>
      <c r="F42" s="8">
        <v>2.7777777777777776E-2</v>
      </c>
      <c r="G42" s="8">
        <f t="shared" si="18"/>
        <v>0.27777777777777779</v>
      </c>
    </row>
    <row r="43" spans="2:7" ht="13.5" customHeight="1" x14ac:dyDescent="0.65">
      <c r="B43" s="8">
        <v>0.55208333333333337</v>
      </c>
      <c r="C43" s="8">
        <f t="shared" si="19"/>
        <v>0.56944444444444453</v>
      </c>
      <c r="D43" s="11" t="s">
        <v>45</v>
      </c>
      <c r="E43" s="10">
        <v>1</v>
      </c>
      <c r="F43" s="8">
        <v>1.7361111111111112E-2</v>
      </c>
      <c r="G43" s="8">
        <f t="shared" si="18"/>
        <v>1.7361111111111112E-2</v>
      </c>
    </row>
    <row r="44" spans="2:7" ht="13.5" customHeight="1" x14ac:dyDescent="0.65">
      <c r="B44" s="7">
        <v>0.58333333333333337</v>
      </c>
      <c r="C44" s="8">
        <f t="shared" si="19"/>
        <v>0.62500033333333338</v>
      </c>
      <c r="D44" s="12" t="s">
        <v>46</v>
      </c>
      <c r="E44" s="10">
        <v>1</v>
      </c>
      <c r="F44" s="8">
        <v>4.1667000000000003E-2</v>
      </c>
      <c r="G44" s="8">
        <f t="shared" si="18"/>
        <v>4.1667000000000003E-2</v>
      </c>
    </row>
    <row r="45" spans="2:7" ht="13.5" customHeight="1" x14ac:dyDescent="0.65">
      <c r="B45" s="39" t="s">
        <v>47</v>
      </c>
      <c r="C45" s="35"/>
      <c r="D45" s="35"/>
      <c r="E45" s="35"/>
      <c r="F45" s="35"/>
      <c r="G45" s="36"/>
    </row>
    <row r="46" spans="2:7" ht="13.5" customHeight="1" x14ac:dyDescent="0.65">
      <c r="B46" s="7">
        <f>C42</f>
        <v>0.59027777777777779</v>
      </c>
      <c r="C46" s="8">
        <f t="shared" ref="C46:C47" si="20">B46+G46</f>
        <v>0.66666666666666674</v>
      </c>
      <c r="D46" s="11" t="s">
        <v>48</v>
      </c>
      <c r="E46" s="10">
        <v>1</v>
      </c>
      <c r="F46" s="8">
        <v>7.6388888888888895E-2</v>
      </c>
      <c r="G46" s="8">
        <f t="shared" ref="G46:G47" si="21">E46*F46</f>
        <v>7.6388888888888895E-2</v>
      </c>
    </row>
    <row r="47" spans="2:7" ht="13.5" customHeight="1" x14ac:dyDescent="0.65">
      <c r="B47" s="8">
        <f>B44+15/24/60</f>
        <v>0.59375</v>
      </c>
      <c r="C47" s="8">
        <f t="shared" si="20"/>
        <v>0.59444444444444444</v>
      </c>
      <c r="D47" s="11" t="s">
        <v>49</v>
      </c>
      <c r="E47" s="10">
        <v>1</v>
      </c>
      <c r="F47" s="8">
        <v>6.9444444444444447E-4</v>
      </c>
      <c r="G47" s="8">
        <f t="shared" si="21"/>
        <v>6.9444444444444447E-4</v>
      </c>
    </row>
    <row r="48" spans="2:7" ht="7.5" customHeight="1" x14ac:dyDescent="0.65">
      <c r="B48" s="14"/>
      <c r="C48" s="14"/>
      <c r="D48" s="11" t="s">
        <v>50</v>
      </c>
      <c r="E48" s="15"/>
      <c r="F48" s="15"/>
      <c r="G48" s="8">
        <v>3.4719999999999998E-3</v>
      </c>
    </row>
    <row r="49" spans="2:7" ht="13.5" customHeight="1" x14ac:dyDescent="0.65">
      <c r="B49" s="8">
        <f>C46+G48</f>
        <v>0.67013866666666677</v>
      </c>
      <c r="C49" s="8">
        <f>B49+G49</f>
        <v>0.69097166666666676</v>
      </c>
      <c r="D49" s="11" t="s">
        <v>51</v>
      </c>
      <c r="E49" s="10">
        <v>1</v>
      </c>
      <c r="F49" s="8">
        <v>2.0833000000000001E-2</v>
      </c>
      <c r="G49" s="8">
        <f>E49*F49</f>
        <v>2.0833000000000001E-2</v>
      </c>
    </row>
    <row r="50" spans="2:7" ht="7.5" customHeight="1" x14ac:dyDescent="0.65">
      <c r="B50" s="14"/>
      <c r="C50" s="14"/>
      <c r="D50" s="11" t="s">
        <v>50</v>
      </c>
      <c r="E50" s="15"/>
      <c r="F50" s="15"/>
      <c r="G50" s="8">
        <v>6.9439999999999997E-3</v>
      </c>
    </row>
    <row r="51" spans="2:7" ht="13.5" customHeight="1" x14ac:dyDescent="0.65">
      <c r="B51" s="8">
        <f>C49+G50</f>
        <v>0.69791566666666671</v>
      </c>
      <c r="C51" s="8">
        <f>B51+G51</f>
        <v>0.70485966666666666</v>
      </c>
      <c r="D51" s="11" t="s">
        <v>52</v>
      </c>
      <c r="E51" s="10">
        <v>1</v>
      </c>
      <c r="F51" s="8">
        <v>6.9439999999999997E-3</v>
      </c>
      <c r="G51" s="8">
        <f>E51*F51</f>
        <v>6.9439999999999997E-3</v>
      </c>
    </row>
    <row r="52" spans="2:7" ht="7.5" customHeight="1" x14ac:dyDescent="0.65">
      <c r="B52" s="14"/>
      <c r="C52" s="14"/>
      <c r="D52" s="11" t="s">
        <v>50</v>
      </c>
      <c r="E52" s="15"/>
      <c r="F52" s="15"/>
      <c r="G52" s="8">
        <v>1.0416999999999999E-2</v>
      </c>
    </row>
    <row r="53" spans="2:7" ht="13.5" customHeight="1" x14ac:dyDescent="0.65">
      <c r="B53" s="8">
        <f>C51+G52</f>
        <v>0.71527666666666667</v>
      </c>
      <c r="C53" s="8">
        <f>B53+G53</f>
        <v>0.72638777777777774</v>
      </c>
      <c r="D53" s="11" t="s">
        <v>53</v>
      </c>
      <c r="E53" s="10">
        <v>8</v>
      </c>
      <c r="F53" s="8">
        <v>1.3888888888888889E-3</v>
      </c>
      <c r="G53" s="8">
        <f>E53*F53</f>
        <v>1.1111111111111112E-2</v>
      </c>
    </row>
    <row r="54" spans="2:7" ht="7.5" customHeight="1" x14ac:dyDescent="0.65">
      <c r="B54" s="14"/>
      <c r="C54" s="14"/>
      <c r="D54" s="11" t="s">
        <v>50</v>
      </c>
      <c r="E54" s="15"/>
      <c r="F54" s="15"/>
      <c r="G54" s="8">
        <v>4.4444444444444446E-2</v>
      </c>
    </row>
    <row r="55" spans="2:7" ht="13.5" customHeight="1" x14ac:dyDescent="0.65">
      <c r="B55" s="8">
        <f>C53+19/60/24</f>
        <v>0.73958222222222214</v>
      </c>
      <c r="C55" s="8">
        <f t="shared" ref="C55:C56" si="22">B55+G55</f>
        <v>0.74999888888888877</v>
      </c>
      <c r="D55" s="12" t="s">
        <v>54</v>
      </c>
      <c r="E55" s="10">
        <v>1</v>
      </c>
      <c r="F55" s="8">
        <v>1.0416666666666666E-2</v>
      </c>
      <c r="G55" s="8">
        <f t="shared" ref="G55:G56" si="23">E55*F55</f>
        <v>1.0416666666666666E-2</v>
      </c>
    </row>
    <row r="56" spans="2:7" ht="13.5" customHeight="1" x14ac:dyDescent="0.65">
      <c r="B56" s="7">
        <f>C55</f>
        <v>0.74999888888888877</v>
      </c>
      <c r="C56" s="8">
        <f t="shared" si="22"/>
        <v>0.81249888888888877</v>
      </c>
      <c r="D56" s="11" t="s">
        <v>55</v>
      </c>
      <c r="E56" s="10">
        <v>1</v>
      </c>
      <c r="F56" s="8">
        <v>6.25E-2</v>
      </c>
      <c r="G56" s="8">
        <f t="shared" si="23"/>
        <v>6.25E-2</v>
      </c>
    </row>
    <row r="57" spans="2:7" ht="13.5" customHeight="1" x14ac:dyDescent="0.65">
      <c r="B57" s="8">
        <f>C56</f>
        <v>0.81249888888888877</v>
      </c>
      <c r="C57" s="8"/>
      <c r="D57" s="16" t="s">
        <v>56</v>
      </c>
      <c r="E57" s="10"/>
      <c r="F57" s="8"/>
      <c r="G57" s="8"/>
    </row>
    <row r="58" spans="2:7" ht="13.5" customHeight="1" x14ac:dyDescent="0.65">
      <c r="B58" s="8">
        <f>C56</f>
        <v>0.81249888888888877</v>
      </c>
      <c r="C58" s="8">
        <f>B58+G58</f>
        <v>0.8229155555555554</v>
      </c>
      <c r="D58" s="11" t="s">
        <v>57</v>
      </c>
      <c r="E58" s="10">
        <v>1</v>
      </c>
      <c r="F58" s="8">
        <v>1.0416666666666666E-2</v>
      </c>
      <c r="G58" s="8">
        <f>E58*F58</f>
        <v>1.0416666666666666E-2</v>
      </c>
    </row>
    <row r="59" spans="2:7" ht="13.5" customHeight="1" x14ac:dyDescent="0.65">
      <c r="B59" s="8">
        <f>C53+G54</f>
        <v>0.77083222222222214</v>
      </c>
      <c r="C59" s="8"/>
      <c r="D59" s="9" t="s">
        <v>13</v>
      </c>
      <c r="E59" s="10">
        <v>1</v>
      </c>
      <c r="F59" s="8">
        <v>0</v>
      </c>
      <c r="G59" s="8">
        <v>0</v>
      </c>
    </row>
    <row r="60" spans="2:7" ht="13.5" customHeight="1" x14ac:dyDescent="0.65">
      <c r="B60" s="38" t="s">
        <v>58</v>
      </c>
      <c r="C60" s="36"/>
      <c r="D60" s="2" t="s">
        <v>59</v>
      </c>
      <c r="E60" s="32" t="s">
        <v>60</v>
      </c>
      <c r="F60" s="2" t="s">
        <v>61</v>
      </c>
      <c r="G60" s="3" t="s">
        <v>62</v>
      </c>
    </row>
    <row r="61" spans="2:7" ht="13.5" customHeight="1" x14ac:dyDescent="0.65">
      <c r="B61" s="1" t="s">
        <v>63</v>
      </c>
      <c r="C61" s="1" t="s">
        <v>64</v>
      </c>
      <c r="D61" s="5">
        <v>45519</v>
      </c>
      <c r="E61" s="33"/>
      <c r="F61" s="6"/>
      <c r="G61" s="6"/>
    </row>
    <row r="62" spans="2:7" ht="13.5" customHeight="1" x14ac:dyDescent="0.65">
      <c r="B62" s="7">
        <v>0.3125</v>
      </c>
      <c r="C62" s="8">
        <f>B109</f>
        <v>0.81874999999999998</v>
      </c>
      <c r="D62" s="9" t="s">
        <v>7</v>
      </c>
      <c r="E62" s="10">
        <v>1</v>
      </c>
      <c r="F62" s="8">
        <v>1.0416666666666666E-2</v>
      </c>
      <c r="G62" s="8">
        <f t="shared" ref="G62:G63" si="24">E62*F62</f>
        <v>1.0416666666666666E-2</v>
      </c>
    </row>
    <row r="63" spans="2:7" ht="13.5" customHeight="1" x14ac:dyDescent="0.65">
      <c r="B63" s="8">
        <f>B62</f>
        <v>0.3125</v>
      </c>
      <c r="C63" s="8">
        <f>B63+G63</f>
        <v>0.35416666666666669</v>
      </c>
      <c r="D63" s="11" t="s">
        <v>65</v>
      </c>
      <c r="E63" s="10">
        <v>1</v>
      </c>
      <c r="F63" s="8">
        <v>4.1666666666666664E-2</v>
      </c>
      <c r="G63" s="8">
        <f t="shared" si="24"/>
        <v>4.1666666666666664E-2</v>
      </c>
    </row>
    <row r="64" spans="2:7" ht="13.5" customHeight="1" x14ac:dyDescent="0.65">
      <c r="B64" s="8">
        <v>0.30902777777777779</v>
      </c>
      <c r="C64" s="8">
        <f>B65-1/96</f>
        <v>0.33333333333333326</v>
      </c>
      <c r="D64" s="16" t="s">
        <v>45</v>
      </c>
      <c r="E64" s="10"/>
      <c r="F64" s="8"/>
      <c r="G64" s="8"/>
    </row>
    <row r="65" spans="2:7" ht="13.5" customHeight="1" x14ac:dyDescent="0.65">
      <c r="B65" s="8">
        <f>C65-G65</f>
        <v>0.34374999999999994</v>
      </c>
      <c r="C65" s="8">
        <f>B66</f>
        <v>0.35416666666666663</v>
      </c>
      <c r="D65" s="12" t="s">
        <v>66</v>
      </c>
      <c r="E65" s="10">
        <v>1</v>
      </c>
      <c r="F65" s="8">
        <v>1.0416666666666666E-2</v>
      </c>
      <c r="G65" s="8">
        <f t="shared" ref="G65:G66" si="25">E65*F65</f>
        <v>1.0416666666666666E-2</v>
      </c>
    </row>
    <row r="66" spans="2:7" ht="13.5" customHeight="1" x14ac:dyDescent="0.65">
      <c r="B66" s="8">
        <f>B68-1/96</f>
        <v>0.35416666666666663</v>
      </c>
      <c r="C66" s="8">
        <f>B66+G66</f>
        <v>0.36458333333333331</v>
      </c>
      <c r="D66" s="11" t="s">
        <v>67</v>
      </c>
      <c r="E66" s="10">
        <v>1</v>
      </c>
      <c r="F66" s="8">
        <v>1.0416666666666666E-2</v>
      </c>
      <c r="G66" s="8">
        <f t="shared" si="25"/>
        <v>1.0416666666666666E-2</v>
      </c>
    </row>
    <row r="67" spans="2:7" ht="13.5" customHeight="1" x14ac:dyDescent="0.65">
      <c r="B67" s="40" t="s">
        <v>68</v>
      </c>
      <c r="C67" s="35"/>
      <c r="D67" s="35"/>
      <c r="E67" s="35"/>
      <c r="F67" s="35"/>
      <c r="G67" s="36"/>
    </row>
    <row r="68" spans="2:7" ht="13.5" customHeight="1" x14ac:dyDescent="0.65">
      <c r="B68" s="7">
        <f>B70-1/96</f>
        <v>0.36458333333333331</v>
      </c>
      <c r="C68" s="8">
        <f>B68+G68</f>
        <v>0.36735933333333332</v>
      </c>
      <c r="D68" s="11" t="s">
        <v>69</v>
      </c>
      <c r="E68" s="10">
        <v>4</v>
      </c>
      <c r="F68" s="8">
        <v>6.9399999999999996E-4</v>
      </c>
      <c r="G68" s="8">
        <f>E68*F68</f>
        <v>2.7759999999999998E-3</v>
      </c>
    </row>
    <row r="69" spans="2:7" ht="7.5" customHeight="1" x14ac:dyDescent="0.65">
      <c r="B69" s="14"/>
      <c r="C69" s="14"/>
      <c r="D69" s="11" t="s">
        <v>50</v>
      </c>
      <c r="E69" s="15"/>
      <c r="F69" s="15"/>
      <c r="G69" s="8">
        <v>4.8611111111111112E-3</v>
      </c>
    </row>
    <row r="70" spans="2:7" ht="13.5" customHeight="1" x14ac:dyDescent="0.65">
      <c r="B70" s="7">
        <v>0.375</v>
      </c>
      <c r="C70" s="8">
        <f>B70+G70</f>
        <v>0.41111111111111109</v>
      </c>
      <c r="D70" s="11" t="s">
        <v>70</v>
      </c>
      <c r="E70" s="10">
        <v>52</v>
      </c>
      <c r="F70" s="8">
        <v>6.9444444444444447E-4</v>
      </c>
      <c r="G70" s="8">
        <f>E70*F70</f>
        <v>3.6111111111111115E-2</v>
      </c>
    </row>
    <row r="71" spans="2:7" ht="7.5" customHeight="1" x14ac:dyDescent="0.65">
      <c r="B71" s="14"/>
      <c r="C71" s="14"/>
      <c r="D71" s="11" t="s">
        <v>50</v>
      </c>
      <c r="E71" s="15"/>
      <c r="F71" s="15"/>
      <c r="G71" s="8">
        <v>5.5555555555555558E-3</v>
      </c>
    </row>
    <row r="72" spans="2:7" ht="13.5" customHeight="1" x14ac:dyDescent="0.65">
      <c r="B72" s="8">
        <f>C70+G71</f>
        <v>0.41666666666666663</v>
      </c>
      <c r="C72" s="8">
        <f>B72+G72</f>
        <v>0.44027777777777777</v>
      </c>
      <c r="D72" s="11" t="s">
        <v>71</v>
      </c>
      <c r="E72" s="10">
        <v>34</v>
      </c>
      <c r="F72" s="8">
        <v>6.9444444444444447E-4</v>
      </c>
      <c r="G72" s="8">
        <f>E72*F72</f>
        <v>2.361111111111111E-2</v>
      </c>
    </row>
    <row r="73" spans="2:7" ht="7.5" customHeight="1" x14ac:dyDescent="0.65">
      <c r="B73" s="14"/>
      <c r="C73" s="14"/>
      <c r="D73" s="11" t="s">
        <v>50</v>
      </c>
      <c r="E73" s="15"/>
      <c r="F73" s="15"/>
      <c r="G73" s="8">
        <v>4.1666666666666666E-3</v>
      </c>
    </row>
    <row r="74" spans="2:7" ht="13.5" customHeight="1" x14ac:dyDescent="0.65">
      <c r="B74" s="8">
        <f>C72+G73</f>
        <v>0.44444444444444442</v>
      </c>
      <c r="C74" s="8">
        <f>B74+G74</f>
        <v>0.4819444444444444</v>
      </c>
      <c r="D74" s="11" t="s">
        <v>72</v>
      </c>
      <c r="E74" s="10">
        <v>54</v>
      </c>
      <c r="F74" s="8">
        <v>6.9444444444444447E-4</v>
      </c>
      <c r="G74" s="8">
        <f>E74*F74</f>
        <v>3.7499999999999999E-2</v>
      </c>
    </row>
    <row r="75" spans="2:7" ht="7.5" customHeight="1" x14ac:dyDescent="0.65">
      <c r="B75" s="14"/>
      <c r="C75" s="14"/>
      <c r="D75" s="11" t="s">
        <v>50</v>
      </c>
      <c r="E75" s="15"/>
      <c r="F75" s="15"/>
      <c r="G75" s="8">
        <v>4.1666666666666666E-3</v>
      </c>
    </row>
    <row r="76" spans="2:7" ht="13.5" customHeight="1" x14ac:dyDescent="0.65">
      <c r="B76" s="8">
        <f>C74+G75</f>
        <v>0.48611111111111105</v>
      </c>
      <c r="C76" s="8">
        <f>B76+G76</f>
        <v>0.51249999999999996</v>
      </c>
      <c r="D76" s="11" t="s">
        <v>73</v>
      </c>
      <c r="E76" s="10">
        <v>38</v>
      </c>
      <c r="F76" s="8">
        <v>6.9444444444444447E-4</v>
      </c>
      <c r="G76" s="8">
        <f>E76*F76</f>
        <v>2.6388888888888889E-2</v>
      </c>
    </row>
    <row r="77" spans="2:7" ht="7.5" customHeight="1" x14ac:dyDescent="0.65">
      <c r="B77" s="14"/>
      <c r="C77" s="14"/>
      <c r="D77" s="11" t="s">
        <v>50</v>
      </c>
      <c r="E77" s="15"/>
      <c r="F77" s="15"/>
      <c r="G77" s="8">
        <v>8.3333333333333332E-3</v>
      </c>
    </row>
    <row r="78" spans="2:7" ht="13.5" customHeight="1" x14ac:dyDescent="0.65">
      <c r="B78" s="8">
        <f>C76+G77</f>
        <v>0.52083333333333326</v>
      </c>
      <c r="C78" s="8">
        <f>B78+G78</f>
        <v>0.54305555555555551</v>
      </c>
      <c r="D78" s="11" t="s">
        <v>74</v>
      </c>
      <c r="E78" s="10">
        <f>E70-Progressions!$B$3</f>
        <v>32</v>
      </c>
      <c r="F78" s="8">
        <v>6.9444444444444447E-4</v>
      </c>
      <c r="G78" s="8">
        <f>E78*F78</f>
        <v>2.2222222222222223E-2</v>
      </c>
    </row>
    <row r="79" spans="2:7" ht="7.5" customHeight="1" x14ac:dyDescent="0.65">
      <c r="B79" s="14"/>
      <c r="C79" s="14"/>
      <c r="D79" s="11" t="s">
        <v>50</v>
      </c>
      <c r="E79" s="15"/>
      <c r="F79" s="15"/>
      <c r="G79" s="8">
        <v>5.5555555555555558E-3</v>
      </c>
    </row>
    <row r="80" spans="2:7" ht="13.5" customHeight="1" x14ac:dyDescent="0.65">
      <c r="B80" s="8">
        <f>C78+G79</f>
        <v>0.54861111111111105</v>
      </c>
      <c r="C80" s="8">
        <f>B80+G80</f>
        <v>0.55833333333333324</v>
      </c>
      <c r="D80" s="11" t="s">
        <v>75</v>
      </c>
      <c r="E80" s="10">
        <f>E72-Progressions!B5</f>
        <v>14</v>
      </c>
      <c r="F80" s="8">
        <v>6.9444444444444447E-4</v>
      </c>
      <c r="G80" s="8">
        <f>E80*F80</f>
        <v>9.7222222222222224E-3</v>
      </c>
    </row>
    <row r="81" spans="2:7" ht="7.5" customHeight="1" x14ac:dyDescent="0.65">
      <c r="B81" s="14"/>
      <c r="C81" s="14"/>
      <c r="D81" s="11" t="s">
        <v>50</v>
      </c>
      <c r="E81" s="15"/>
      <c r="F81" s="15"/>
      <c r="G81" s="8">
        <v>4.1666666666666666E-3</v>
      </c>
    </row>
    <row r="82" spans="2:7" ht="13.5" customHeight="1" x14ac:dyDescent="0.65">
      <c r="B82" s="8">
        <f>C80+G81</f>
        <v>0.56249999999999989</v>
      </c>
      <c r="C82" s="8">
        <f>B82+G82</f>
        <v>0.58611111111111103</v>
      </c>
      <c r="D82" s="11" t="s">
        <v>76</v>
      </c>
      <c r="E82" s="10">
        <f>E74-Progressions!$B$3</f>
        <v>34</v>
      </c>
      <c r="F82" s="8">
        <v>6.9444444444444447E-4</v>
      </c>
      <c r="G82" s="8">
        <f>E82*F82</f>
        <v>2.361111111111111E-2</v>
      </c>
    </row>
    <row r="83" spans="2:7" ht="7.5" customHeight="1" x14ac:dyDescent="0.65">
      <c r="B83" s="14"/>
      <c r="C83" s="14"/>
      <c r="D83" s="11" t="s">
        <v>50</v>
      </c>
      <c r="E83" s="15"/>
      <c r="F83" s="15"/>
      <c r="G83" s="8">
        <v>4.1666666666666666E-3</v>
      </c>
    </row>
    <row r="84" spans="2:7" ht="13.5" customHeight="1" x14ac:dyDescent="0.65">
      <c r="B84" s="8">
        <f>C82+G83</f>
        <v>0.59027777777777768</v>
      </c>
      <c r="C84" s="8">
        <f>B84+G84</f>
        <v>0.60277777777777763</v>
      </c>
      <c r="D84" s="11" t="s">
        <v>77</v>
      </c>
      <c r="E84" s="10">
        <f>E76-Progressions!$B$5</f>
        <v>18</v>
      </c>
      <c r="F84" s="8">
        <v>6.9444444444444447E-4</v>
      </c>
      <c r="G84" s="8">
        <f>E84*F84</f>
        <v>1.2500000000000001E-2</v>
      </c>
    </row>
    <row r="85" spans="2:7" ht="7.5" customHeight="1" x14ac:dyDescent="0.65">
      <c r="B85" s="14"/>
      <c r="C85" s="14"/>
      <c r="D85" s="11" t="s">
        <v>50</v>
      </c>
      <c r="E85" s="15"/>
      <c r="F85" s="15"/>
      <c r="G85" s="8">
        <v>4.3055555555555555E-2</v>
      </c>
    </row>
    <row r="86" spans="2:7" ht="13.5" customHeight="1" x14ac:dyDescent="0.65">
      <c r="B86" s="8">
        <f>B88-1/96</f>
        <v>0.63541666666666652</v>
      </c>
      <c r="C86" s="8">
        <f>B86+G86</f>
        <v>0.64583333333333315</v>
      </c>
      <c r="D86" s="17" t="s">
        <v>67</v>
      </c>
      <c r="E86" s="10">
        <v>1</v>
      </c>
      <c r="F86" s="8">
        <v>1.0416666666666666E-2</v>
      </c>
      <c r="G86" s="8">
        <f>E86*F86</f>
        <v>1.0416666666666666E-2</v>
      </c>
    </row>
    <row r="87" spans="2:7" ht="13.5" customHeight="1" x14ac:dyDescent="0.65">
      <c r="B87" s="40" t="s">
        <v>78</v>
      </c>
      <c r="C87" s="35"/>
      <c r="D87" s="35"/>
      <c r="E87" s="35"/>
      <c r="F87" s="35"/>
      <c r="G87" s="36"/>
    </row>
    <row r="88" spans="2:7" ht="13.5" customHeight="1" x14ac:dyDescent="0.65">
      <c r="B88" s="7">
        <f>C84+G85</f>
        <v>0.64583333333333315</v>
      </c>
      <c r="C88" s="8">
        <f>B88+G88</f>
        <v>0.64930555555555536</v>
      </c>
      <c r="D88" s="11" t="s">
        <v>69</v>
      </c>
      <c r="E88" s="10">
        <v>2</v>
      </c>
      <c r="F88" s="8">
        <v>1.736111111111111E-3</v>
      </c>
      <c r="G88" s="8">
        <f>E88*F88</f>
        <v>3.472222222222222E-3</v>
      </c>
    </row>
    <row r="89" spans="2:7" ht="7.5" customHeight="1" x14ac:dyDescent="0.65">
      <c r="B89" s="14"/>
      <c r="C89" s="14"/>
      <c r="D89" s="11" t="s">
        <v>50</v>
      </c>
      <c r="E89" s="15"/>
      <c r="F89" s="15"/>
      <c r="G89" s="8">
        <v>6.9444444444444441E-3</v>
      </c>
    </row>
    <row r="90" spans="2:7" ht="13.5" customHeight="1" x14ac:dyDescent="0.65">
      <c r="B90" s="7">
        <f>C88+G89</f>
        <v>0.65624999999999978</v>
      </c>
      <c r="C90" s="8">
        <f>B90+G90</f>
        <v>0.68229166666666641</v>
      </c>
      <c r="D90" s="11" t="s">
        <v>79</v>
      </c>
      <c r="E90" s="10">
        <v>15</v>
      </c>
      <c r="F90" s="8">
        <v>1.736111111111111E-3</v>
      </c>
      <c r="G90" s="8">
        <f>E90*F90</f>
        <v>2.6041666666666664E-2</v>
      </c>
    </row>
    <row r="91" spans="2:7" ht="7.5" customHeight="1" x14ac:dyDescent="0.65">
      <c r="B91" s="14"/>
      <c r="C91" s="14"/>
      <c r="D91" s="11" t="s">
        <v>50</v>
      </c>
      <c r="E91" s="15"/>
      <c r="F91" s="15"/>
      <c r="G91" s="8">
        <v>5.208333333333333E-3</v>
      </c>
    </row>
    <row r="92" spans="2:7" ht="13.5" customHeight="1" x14ac:dyDescent="0.65">
      <c r="B92" s="8">
        <f>C90+G91</f>
        <v>0.68749999999999978</v>
      </c>
      <c r="C92" s="8">
        <f>B92+G92</f>
        <v>0.70486111111111094</v>
      </c>
      <c r="D92" s="11" t="s">
        <v>80</v>
      </c>
      <c r="E92" s="10">
        <v>10</v>
      </c>
      <c r="F92" s="8">
        <v>1.736111111111111E-3</v>
      </c>
      <c r="G92" s="8">
        <f>E92*F92</f>
        <v>1.7361111111111112E-2</v>
      </c>
    </row>
    <row r="93" spans="2:7" ht="7.5" customHeight="1" x14ac:dyDescent="0.65">
      <c r="B93" s="14"/>
      <c r="C93" s="14"/>
      <c r="D93" s="11" t="s">
        <v>50</v>
      </c>
      <c r="E93" s="15"/>
      <c r="F93" s="15"/>
      <c r="G93" s="8">
        <v>3.472222222222222E-3</v>
      </c>
    </row>
    <row r="94" spans="2:7" ht="13.5" customHeight="1" x14ac:dyDescent="0.65">
      <c r="B94" s="8">
        <f>C92+G93</f>
        <v>0.70833333333333315</v>
      </c>
      <c r="C94" s="8">
        <f>B94+G94</f>
        <v>0.73437499999999978</v>
      </c>
      <c r="D94" s="11" t="s">
        <v>81</v>
      </c>
      <c r="E94" s="10">
        <v>15</v>
      </c>
      <c r="F94" s="8">
        <v>1.736111111111111E-3</v>
      </c>
      <c r="G94" s="8">
        <f>E94*F94</f>
        <v>2.6041666666666664E-2</v>
      </c>
    </row>
    <row r="95" spans="2:7" ht="7.5" customHeight="1" x14ac:dyDescent="0.65">
      <c r="B95" s="14"/>
      <c r="C95" s="14"/>
      <c r="D95" s="11" t="s">
        <v>50</v>
      </c>
      <c r="E95" s="15"/>
      <c r="F95" s="15"/>
      <c r="G95" s="8">
        <v>5.208333333333333E-3</v>
      </c>
    </row>
    <row r="96" spans="2:7" ht="13.5" customHeight="1" x14ac:dyDescent="0.65">
      <c r="B96" s="8">
        <f>C94+G95</f>
        <v>0.73958333333333315</v>
      </c>
      <c r="C96" s="8">
        <f>B96+G96</f>
        <v>0.75694444444444431</v>
      </c>
      <c r="D96" s="11" t="s">
        <v>82</v>
      </c>
      <c r="E96" s="10">
        <v>10</v>
      </c>
      <c r="F96" s="8">
        <v>1.736111111111111E-3</v>
      </c>
      <c r="G96" s="8">
        <f>E96*F96</f>
        <v>1.7361111111111112E-2</v>
      </c>
    </row>
    <row r="97" spans="2:7" ht="7.5" customHeight="1" x14ac:dyDescent="0.65">
      <c r="B97" s="14"/>
      <c r="C97" s="14"/>
      <c r="D97" s="11" t="s">
        <v>50</v>
      </c>
      <c r="E97" s="15"/>
      <c r="F97" s="15"/>
      <c r="G97" s="7">
        <v>6.9444444444444441E-3</v>
      </c>
    </row>
    <row r="98" spans="2:7" ht="13.5" customHeight="1" x14ac:dyDescent="0.65">
      <c r="B98" s="40" t="s">
        <v>83</v>
      </c>
      <c r="C98" s="35"/>
      <c r="D98" s="35"/>
      <c r="E98" s="35"/>
      <c r="F98" s="35"/>
      <c r="G98" s="36"/>
    </row>
    <row r="99" spans="2:7" ht="13.5" customHeight="1" x14ac:dyDescent="0.65">
      <c r="B99" s="7">
        <f>C96+G97</f>
        <v>0.76388888888888873</v>
      </c>
      <c r="C99" s="8">
        <f>B99+F99</f>
        <v>0.76736111111111094</v>
      </c>
      <c r="D99" s="18" t="s">
        <v>84</v>
      </c>
      <c r="E99" s="10">
        <v>1</v>
      </c>
      <c r="F99" s="8">
        <v>3.472222222222222E-3</v>
      </c>
      <c r="G99" s="8">
        <f>E99*F99</f>
        <v>3.472222222222222E-3</v>
      </c>
    </row>
    <row r="100" spans="2:7" ht="7.5" customHeight="1" x14ac:dyDescent="0.65">
      <c r="B100" s="14"/>
      <c r="C100" s="14"/>
      <c r="D100" s="11" t="s">
        <v>50</v>
      </c>
      <c r="E100" s="15"/>
      <c r="F100" s="15"/>
      <c r="G100" s="8">
        <v>6.9444444444444447E-4</v>
      </c>
    </row>
    <row r="101" spans="2:7" ht="13.5" customHeight="1" x14ac:dyDescent="0.65">
      <c r="B101" s="8">
        <f>C99+G100</f>
        <v>0.76805555555555538</v>
      </c>
      <c r="C101" s="8">
        <f>B101+G101</f>
        <v>0.77152777777777759</v>
      </c>
      <c r="D101" s="18" t="s">
        <v>85</v>
      </c>
      <c r="E101" s="10">
        <v>1</v>
      </c>
      <c r="F101" s="8">
        <v>3.472222222222222E-3</v>
      </c>
      <c r="G101" s="8">
        <f>E101*F101</f>
        <v>3.472222222222222E-3</v>
      </c>
    </row>
    <row r="102" spans="2:7" ht="7.5" customHeight="1" x14ac:dyDescent="0.65">
      <c r="B102" s="14"/>
      <c r="C102" s="14"/>
      <c r="D102" s="11" t="s">
        <v>50</v>
      </c>
      <c r="E102" s="15"/>
      <c r="F102" s="15"/>
      <c r="G102" s="8">
        <v>6.9444444444444447E-4</v>
      </c>
    </row>
    <row r="103" spans="2:7" ht="13.5" customHeight="1" x14ac:dyDescent="0.65">
      <c r="B103" s="8">
        <f>C101+G102</f>
        <v>0.77222222222222203</v>
      </c>
      <c r="C103" s="8">
        <f>B103+G103</f>
        <v>0.77569444444444424</v>
      </c>
      <c r="D103" s="18" t="s">
        <v>86</v>
      </c>
      <c r="E103" s="10">
        <v>1</v>
      </c>
      <c r="F103" s="8">
        <v>3.472222222222222E-3</v>
      </c>
      <c r="G103" s="8">
        <f>E103*F103</f>
        <v>3.472222222222222E-3</v>
      </c>
    </row>
    <row r="104" spans="2:7" ht="7.5" customHeight="1" x14ac:dyDescent="0.65">
      <c r="B104" s="14"/>
      <c r="C104" s="14"/>
      <c r="D104" s="11" t="s">
        <v>50</v>
      </c>
      <c r="E104" s="15"/>
      <c r="F104" s="15"/>
      <c r="G104" s="8">
        <v>6.9444444444444447E-4</v>
      </c>
    </row>
    <row r="105" spans="2:7" ht="13.5" customHeight="1" x14ac:dyDescent="0.65">
      <c r="B105" s="8">
        <f>C103+G104</f>
        <v>0.77638888888888868</v>
      </c>
      <c r="C105" s="8">
        <f>B105+G105</f>
        <v>0.77986111111111089</v>
      </c>
      <c r="D105" s="18" t="s">
        <v>87</v>
      </c>
      <c r="E105" s="10">
        <v>1</v>
      </c>
      <c r="F105" s="8">
        <v>3.472222222222222E-3</v>
      </c>
      <c r="G105" s="8">
        <f>E105*F105</f>
        <v>3.472222222222222E-3</v>
      </c>
    </row>
    <row r="106" spans="2:7" ht="7.5" customHeight="1" x14ac:dyDescent="0.65">
      <c r="B106" s="14"/>
      <c r="C106" s="14"/>
      <c r="D106" s="11" t="s">
        <v>50</v>
      </c>
      <c r="E106" s="15"/>
      <c r="F106" s="15"/>
      <c r="G106" s="8">
        <v>1.3888888888888889E-3</v>
      </c>
    </row>
    <row r="107" spans="2:7" ht="13.5" customHeight="1" x14ac:dyDescent="0.65">
      <c r="B107" s="8">
        <f>C105+G106</f>
        <v>0.78124999999999978</v>
      </c>
      <c r="C107" s="8"/>
      <c r="D107" s="9" t="s">
        <v>88</v>
      </c>
      <c r="E107" s="10">
        <v>1</v>
      </c>
      <c r="F107" s="8">
        <v>0</v>
      </c>
      <c r="G107" s="8">
        <f t="shared" ref="G107:G108" si="26">E107*F107</f>
        <v>0</v>
      </c>
    </row>
    <row r="108" spans="2:7" ht="13.5" customHeight="1" x14ac:dyDescent="0.65">
      <c r="B108" s="8">
        <f>C105+7/24/60</f>
        <v>0.78472222222222199</v>
      </c>
      <c r="C108" s="8">
        <f>B108+G108</f>
        <v>0.79513888888888862</v>
      </c>
      <c r="D108" s="12" t="s">
        <v>54</v>
      </c>
      <c r="E108" s="10">
        <v>1</v>
      </c>
      <c r="F108" s="8">
        <v>1.0416666666666666E-2</v>
      </c>
      <c r="G108" s="8">
        <f t="shared" si="26"/>
        <v>1.0416666666666666E-2</v>
      </c>
    </row>
    <row r="109" spans="2:7" ht="13.5" customHeight="1" x14ac:dyDescent="0.65">
      <c r="B109" s="8">
        <v>0.81874999999999998</v>
      </c>
      <c r="C109" s="8"/>
      <c r="D109" s="16" t="s">
        <v>89</v>
      </c>
      <c r="E109" s="10"/>
      <c r="F109" s="8"/>
      <c r="G109" s="8"/>
    </row>
    <row r="110" spans="2:7" ht="13.5" customHeight="1" x14ac:dyDescent="0.65">
      <c r="B110" s="8">
        <f>C108+1/96</f>
        <v>0.80555555555555525</v>
      </c>
      <c r="C110" s="8">
        <f>B110+G110</f>
        <v>0.81597222222222188</v>
      </c>
      <c r="D110" s="11" t="s">
        <v>57</v>
      </c>
      <c r="E110" s="10">
        <v>1</v>
      </c>
      <c r="F110" s="8">
        <v>1.0416666666666666E-2</v>
      </c>
      <c r="G110" s="8">
        <f>E110*F110</f>
        <v>1.0416666666666666E-2</v>
      </c>
    </row>
    <row r="111" spans="2:7" ht="13.5" customHeight="1" x14ac:dyDescent="0.65">
      <c r="B111" s="8">
        <f>C110+F110+1/96</f>
        <v>0.83680555555555514</v>
      </c>
      <c r="C111" s="8"/>
      <c r="D111" s="16" t="s">
        <v>90</v>
      </c>
      <c r="E111" s="10"/>
      <c r="F111" s="8"/>
      <c r="G111" s="8"/>
    </row>
    <row r="112" spans="2:7" ht="13.5" customHeight="1" x14ac:dyDescent="0.65">
      <c r="B112" s="38" t="s">
        <v>91</v>
      </c>
      <c r="C112" s="36"/>
      <c r="D112" s="2" t="s">
        <v>92</v>
      </c>
      <c r="E112" s="32" t="s">
        <v>93</v>
      </c>
      <c r="F112" s="2" t="s">
        <v>94</v>
      </c>
      <c r="G112" s="3" t="s">
        <v>95</v>
      </c>
    </row>
    <row r="113" spans="2:7" ht="13.5" customHeight="1" x14ac:dyDescent="0.65">
      <c r="B113" s="1" t="s">
        <v>96</v>
      </c>
      <c r="C113" s="1" t="s">
        <v>97</v>
      </c>
      <c r="D113" s="5">
        <f>D61+1</f>
        <v>45520</v>
      </c>
      <c r="E113" s="33"/>
      <c r="F113" s="6"/>
      <c r="G113" s="6"/>
    </row>
    <row r="114" spans="2:7" ht="13.5" customHeight="1" x14ac:dyDescent="0.65">
      <c r="B114" s="7">
        <v>0.29166700000000001</v>
      </c>
      <c r="C114" s="8">
        <f>B183</f>
        <v>0.81596822222222209</v>
      </c>
      <c r="D114" s="9" t="s">
        <v>7</v>
      </c>
      <c r="E114" s="10">
        <v>1</v>
      </c>
      <c r="F114" s="8">
        <v>1.3889E-2</v>
      </c>
      <c r="G114" s="8">
        <v>1.3889E-2</v>
      </c>
    </row>
    <row r="115" spans="2:7" ht="13.5" customHeight="1" x14ac:dyDescent="0.65">
      <c r="B115" s="8">
        <f>B114+1/96</f>
        <v>0.30208366666666669</v>
      </c>
      <c r="C115" s="8">
        <f>B115+G115</f>
        <v>0.35416700000000001</v>
      </c>
      <c r="D115" s="11" t="s">
        <v>65</v>
      </c>
      <c r="E115" s="10">
        <v>1</v>
      </c>
      <c r="F115" s="8">
        <v>6.25E-2</v>
      </c>
      <c r="G115" s="8">
        <v>5.2083333333333336E-2</v>
      </c>
    </row>
    <row r="116" spans="2:7" ht="13.5" customHeight="1" x14ac:dyDescent="0.65">
      <c r="B116" s="8">
        <v>0.30902777777777779</v>
      </c>
      <c r="C116" s="8">
        <f>B117-1/96</f>
        <v>0.36458333333333326</v>
      </c>
      <c r="D116" s="16" t="s">
        <v>45</v>
      </c>
      <c r="E116" s="10"/>
      <c r="F116" s="8"/>
      <c r="G116" s="8"/>
    </row>
    <row r="117" spans="2:7" ht="13.5" customHeight="1" x14ac:dyDescent="0.65">
      <c r="B117" s="8">
        <f>C117-G117</f>
        <v>0.37499999999999994</v>
      </c>
      <c r="C117" s="8">
        <f>B118</f>
        <v>0.38541666666666663</v>
      </c>
      <c r="D117" s="12" t="s">
        <v>66</v>
      </c>
      <c r="E117" s="10">
        <v>1</v>
      </c>
      <c r="F117" s="8">
        <v>1.0416666666666666E-2</v>
      </c>
      <c r="G117" s="8">
        <f t="shared" ref="G117:G118" si="27">E117*F117</f>
        <v>1.0416666666666666E-2</v>
      </c>
    </row>
    <row r="118" spans="2:7" ht="13.5" customHeight="1" x14ac:dyDescent="0.65">
      <c r="B118" s="8">
        <f>B120-1/96</f>
        <v>0.38541666666666663</v>
      </c>
      <c r="C118" s="8">
        <f>B118+G118</f>
        <v>0.39583333333333331</v>
      </c>
      <c r="D118" s="11" t="s">
        <v>67</v>
      </c>
      <c r="E118" s="10">
        <v>1</v>
      </c>
      <c r="F118" s="8">
        <v>1.0416666666666666E-2</v>
      </c>
      <c r="G118" s="8">
        <f t="shared" si="27"/>
        <v>1.0416666666666666E-2</v>
      </c>
    </row>
    <row r="119" spans="2:7" ht="13.5" customHeight="1" x14ac:dyDescent="0.65">
      <c r="B119" s="39" t="s">
        <v>98</v>
      </c>
      <c r="C119" s="35"/>
      <c r="D119" s="35"/>
      <c r="E119" s="35"/>
      <c r="F119" s="35"/>
      <c r="G119" s="36"/>
    </row>
    <row r="120" spans="2:7" ht="13.5" customHeight="1" x14ac:dyDescent="0.65">
      <c r="B120" s="7">
        <f>B122-1/96</f>
        <v>0.39583333333333331</v>
      </c>
      <c r="C120" s="8">
        <f>B120+G120</f>
        <v>0.39861111111111108</v>
      </c>
      <c r="D120" s="11" t="s">
        <v>69</v>
      </c>
      <c r="E120" s="10">
        <v>4</v>
      </c>
      <c r="F120" s="8">
        <v>6.9444444444444447E-4</v>
      </c>
      <c r="G120" s="8">
        <f>E120*F120</f>
        <v>2.7777777777777779E-3</v>
      </c>
    </row>
    <row r="121" spans="2:7" ht="7.5" customHeight="1" x14ac:dyDescent="0.65">
      <c r="B121" s="14"/>
      <c r="C121" s="14"/>
      <c r="D121" s="11" t="s">
        <v>50</v>
      </c>
      <c r="E121" s="15"/>
      <c r="F121" s="15"/>
      <c r="G121" s="8">
        <v>7.6388888888888886E-3</v>
      </c>
    </row>
    <row r="122" spans="2:7" ht="13.5" customHeight="1" x14ac:dyDescent="0.65">
      <c r="B122" s="7">
        <v>0.40625</v>
      </c>
      <c r="C122" s="8">
        <f>B122+G122</f>
        <v>0.4291666666666667</v>
      </c>
      <c r="D122" s="11" t="s">
        <v>99</v>
      </c>
      <c r="E122" s="10">
        <v>33</v>
      </c>
      <c r="F122" s="8">
        <v>6.9444444444444447E-4</v>
      </c>
      <c r="G122" s="8">
        <f>E122*F122</f>
        <v>2.2916666666666669E-2</v>
      </c>
    </row>
    <row r="123" spans="2:7" ht="7.5" customHeight="1" x14ac:dyDescent="0.65">
      <c r="B123" s="14"/>
      <c r="C123" s="14"/>
      <c r="D123" s="11" t="s">
        <v>50</v>
      </c>
      <c r="E123" s="15"/>
      <c r="F123" s="15"/>
      <c r="G123" s="8">
        <v>4.8611111111111112E-3</v>
      </c>
    </row>
    <row r="124" spans="2:7" ht="13.5" customHeight="1" x14ac:dyDescent="0.65">
      <c r="B124" s="8">
        <f>C122+G123</f>
        <v>0.43402777777777779</v>
      </c>
      <c r="C124" s="8">
        <f>B124+G124</f>
        <v>0.4513888888888889</v>
      </c>
      <c r="D124" s="11" t="s">
        <v>100</v>
      </c>
      <c r="E124" s="10">
        <v>25</v>
      </c>
      <c r="F124" s="8">
        <v>6.9444444444444447E-4</v>
      </c>
      <c r="G124" s="8">
        <f>E124*F124</f>
        <v>1.7361111111111112E-2</v>
      </c>
    </row>
    <row r="125" spans="2:7" ht="7.5" customHeight="1" x14ac:dyDescent="0.65">
      <c r="B125" s="14"/>
      <c r="C125" s="14"/>
      <c r="D125" s="11" t="s">
        <v>50</v>
      </c>
      <c r="E125" s="15"/>
      <c r="F125" s="15"/>
      <c r="G125" s="8">
        <v>3.472222222222222E-3</v>
      </c>
    </row>
    <row r="126" spans="2:7" ht="13.5" customHeight="1" x14ac:dyDescent="0.65">
      <c r="B126" s="8">
        <f>C124+G125</f>
        <v>0.4548611111111111</v>
      </c>
      <c r="C126" s="8">
        <f>B126+G126</f>
        <v>0.47777777777777775</v>
      </c>
      <c r="D126" s="11" t="s">
        <v>101</v>
      </c>
      <c r="E126" s="10">
        <v>33</v>
      </c>
      <c r="F126" s="8">
        <v>6.9444444444444447E-4</v>
      </c>
      <c r="G126" s="8">
        <f>E126*F126</f>
        <v>2.2916666666666669E-2</v>
      </c>
    </row>
    <row r="127" spans="2:7" ht="7.5" customHeight="1" x14ac:dyDescent="0.65">
      <c r="B127" s="14"/>
      <c r="C127" s="14"/>
      <c r="D127" s="11" t="s">
        <v>50</v>
      </c>
      <c r="E127" s="15"/>
      <c r="F127" s="15"/>
      <c r="G127" s="8">
        <v>1.3888888888888889E-3</v>
      </c>
    </row>
    <row r="128" spans="2:7" ht="13.5" customHeight="1" x14ac:dyDescent="0.65">
      <c r="B128" s="8">
        <f>C126+G127</f>
        <v>0.47916666666666663</v>
      </c>
      <c r="C128" s="8">
        <f>B128+G128</f>
        <v>0.49861111111111106</v>
      </c>
      <c r="D128" s="11" t="s">
        <v>102</v>
      </c>
      <c r="E128" s="10">
        <v>28</v>
      </c>
      <c r="F128" s="8">
        <v>6.9444444444444447E-4</v>
      </c>
      <c r="G128" s="8">
        <f>E128*F128</f>
        <v>1.9444444444444445E-2</v>
      </c>
    </row>
    <row r="129" spans="2:7" ht="7.5" customHeight="1" x14ac:dyDescent="0.65">
      <c r="B129" s="14"/>
      <c r="C129" s="14"/>
      <c r="D129" s="11" t="s">
        <v>50</v>
      </c>
      <c r="E129" s="15"/>
      <c r="F129" s="15"/>
      <c r="G129" s="8">
        <v>1.3888888888888889E-3</v>
      </c>
    </row>
    <row r="130" spans="2:7" ht="13.5" customHeight="1" x14ac:dyDescent="0.65">
      <c r="B130" s="8">
        <f>C128+G129</f>
        <v>0.49999999999999994</v>
      </c>
      <c r="C130" s="8">
        <f>B130+G130</f>
        <v>0.50902777777777775</v>
      </c>
      <c r="D130" s="11" t="s">
        <v>103</v>
      </c>
      <c r="E130" s="10">
        <f>E122-Progressions!B2</f>
        <v>13</v>
      </c>
      <c r="F130" s="8">
        <v>6.9444444444444447E-4</v>
      </c>
      <c r="G130" s="8">
        <f>E130*F130</f>
        <v>9.0277777777777787E-3</v>
      </c>
    </row>
    <row r="131" spans="2:7" ht="7.5" customHeight="1" x14ac:dyDescent="0.65">
      <c r="B131" s="14"/>
      <c r="C131" s="14"/>
      <c r="D131" s="11" t="s">
        <v>50</v>
      </c>
      <c r="E131" s="15"/>
      <c r="F131" s="15"/>
      <c r="G131" s="8">
        <v>1.3888888888888889E-3</v>
      </c>
    </row>
    <row r="132" spans="2:7" ht="13.5" customHeight="1" x14ac:dyDescent="0.65">
      <c r="B132" s="8">
        <f>C130+G131</f>
        <v>0.51041666666666663</v>
      </c>
      <c r="C132" s="8">
        <f>B132+G132</f>
        <v>0.51388888888888884</v>
      </c>
      <c r="D132" s="11" t="s">
        <v>104</v>
      </c>
      <c r="E132" s="10">
        <f>E124-Progressions!$B$4</f>
        <v>5</v>
      </c>
      <c r="F132" s="8">
        <v>6.9444444444444447E-4</v>
      </c>
      <c r="G132" s="8">
        <f>E132*F132</f>
        <v>3.4722222222222225E-3</v>
      </c>
    </row>
    <row r="133" spans="2:7" ht="7.5" customHeight="1" x14ac:dyDescent="0.65">
      <c r="B133" s="14"/>
      <c r="C133" s="14"/>
      <c r="D133" s="11" t="s">
        <v>50</v>
      </c>
      <c r="E133" s="15"/>
      <c r="F133" s="15"/>
      <c r="G133" s="8">
        <v>3.472222222222222E-3</v>
      </c>
    </row>
    <row r="134" spans="2:7" ht="13.5" customHeight="1" x14ac:dyDescent="0.65">
      <c r="B134" s="8">
        <f>C132+G133</f>
        <v>0.51736111111111105</v>
      </c>
      <c r="C134" s="8">
        <f>B134+G134</f>
        <v>0.5263888888888888</v>
      </c>
      <c r="D134" s="11" t="s">
        <v>105</v>
      </c>
      <c r="E134" s="10">
        <f>E126-Progressions!$B$2</f>
        <v>13</v>
      </c>
      <c r="F134" s="8">
        <v>6.9444444444444447E-4</v>
      </c>
      <c r="G134" s="8">
        <f>E134*F134</f>
        <v>9.0277777777777787E-3</v>
      </c>
    </row>
    <row r="135" spans="2:7" ht="7.5" customHeight="1" x14ac:dyDescent="0.65">
      <c r="B135" s="14"/>
      <c r="C135" s="14"/>
      <c r="D135" s="11" t="s">
        <v>50</v>
      </c>
      <c r="E135" s="15"/>
      <c r="F135" s="15"/>
      <c r="G135" s="8">
        <v>1.3888888888888889E-3</v>
      </c>
    </row>
    <row r="136" spans="2:7" ht="13.5" customHeight="1" x14ac:dyDescent="0.65">
      <c r="B136" s="8">
        <f>C134+G135</f>
        <v>0.52777777777777768</v>
      </c>
      <c r="C136" s="8">
        <f>B136+G136</f>
        <v>0.53333333333333321</v>
      </c>
      <c r="D136" s="11" t="s">
        <v>106</v>
      </c>
      <c r="E136" s="10">
        <f>E128-Progressions!$B$4</f>
        <v>8</v>
      </c>
      <c r="F136" s="8">
        <v>6.9444444444444447E-4</v>
      </c>
      <c r="G136" s="8">
        <f>E136*F136</f>
        <v>5.5555555555555558E-3</v>
      </c>
    </row>
    <row r="137" spans="2:7" ht="7.5" customHeight="1" x14ac:dyDescent="0.65">
      <c r="B137" s="14"/>
      <c r="C137" s="14"/>
      <c r="D137" s="11" t="s">
        <v>50</v>
      </c>
      <c r="E137" s="15"/>
      <c r="F137" s="15"/>
      <c r="G137" s="7">
        <v>2.9166666666666667E-2</v>
      </c>
    </row>
    <row r="138" spans="2:7" ht="13.5" customHeight="1" x14ac:dyDescent="0.65">
      <c r="B138" s="8">
        <f>B140-1/96</f>
        <v>0.55208333333333326</v>
      </c>
      <c r="C138" s="8">
        <f>B138+G138</f>
        <v>0.5972222222222221</v>
      </c>
      <c r="D138" s="17" t="s">
        <v>67</v>
      </c>
      <c r="E138" s="10">
        <v>1</v>
      </c>
      <c r="F138" s="8">
        <v>1.0416666666666666E-2</v>
      </c>
      <c r="G138" s="8">
        <v>4.5138888888888888E-2</v>
      </c>
    </row>
    <row r="139" spans="2:7" ht="13.5" customHeight="1" x14ac:dyDescent="0.65">
      <c r="B139" s="39" t="s">
        <v>107</v>
      </c>
      <c r="C139" s="35"/>
      <c r="D139" s="35"/>
      <c r="E139" s="35"/>
      <c r="F139" s="35"/>
      <c r="G139" s="36"/>
    </row>
    <row r="140" spans="2:7" ht="13.5" customHeight="1" x14ac:dyDescent="0.65">
      <c r="B140" s="7">
        <f>C136+G137</f>
        <v>0.56249999999999989</v>
      </c>
      <c r="C140" s="8">
        <f>B140+G140</f>
        <v>0.56597199999999992</v>
      </c>
      <c r="D140" s="11" t="s">
        <v>69</v>
      </c>
      <c r="E140" s="10">
        <v>2</v>
      </c>
      <c r="F140" s="8">
        <v>1.7359999999999999E-3</v>
      </c>
      <c r="G140" s="8">
        <f>E140*F140</f>
        <v>3.4719999999999998E-3</v>
      </c>
    </row>
    <row r="141" spans="2:7" ht="7.5" customHeight="1" x14ac:dyDescent="0.65">
      <c r="B141" s="14"/>
      <c r="C141" s="14"/>
      <c r="D141" s="11" t="s">
        <v>50</v>
      </c>
      <c r="E141" s="15"/>
      <c r="F141" s="15"/>
      <c r="G141" s="7">
        <v>3.472222222222222E-3</v>
      </c>
    </row>
    <row r="142" spans="2:7" ht="13.5" customHeight="1" x14ac:dyDescent="0.65">
      <c r="B142" s="7">
        <f>C140+G141</f>
        <v>0.56944422222222213</v>
      </c>
      <c r="C142" s="8">
        <f>B142+G142</f>
        <v>0.5850682222222221</v>
      </c>
      <c r="D142" s="11" t="s">
        <v>108</v>
      </c>
      <c r="E142" s="10">
        <v>9</v>
      </c>
      <c r="F142" s="8">
        <v>1.7359999999999999E-3</v>
      </c>
      <c r="G142" s="8">
        <f>E142*F142</f>
        <v>1.5623999999999999E-2</v>
      </c>
    </row>
    <row r="143" spans="2:7" ht="7.5" customHeight="1" x14ac:dyDescent="0.65">
      <c r="B143" s="14"/>
      <c r="C143" s="14"/>
      <c r="D143" s="11" t="s">
        <v>50</v>
      </c>
      <c r="E143" s="15"/>
      <c r="F143" s="15"/>
      <c r="G143" s="8">
        <v>3.8194444444444443E-3</v>
      </c>
    </row>
    <row r="144" spans="2:7" ht="13.5" customHeight="1" x14ac:dyDescent="0.65">
      <c r="B144" s="8">
        <f>C142+G143</f>
        <v>0.58888766666666659</v>
      </c>
      <c r="C144" s="8">
        <f>B144+G144</f>
        <v>0.59930366666666657</v>
      </c>
      <c r="D144" s="11" t="s">
        <v>109</v>
      </c>
      <c r="E144" s="10">
        <v>6</v>
      </c>
      <c r="F144" s="8">
        <v>1.7359999999999999E-3</v>
      </c>
      <c r="G144" s="8">
        <f>E144*F144</f>
        <v>1.0416E-2</v>
      </c>
    </row>
    <row r="145" spans="2:7" ht="7.5" customHeight="1" x14ac:dyDescent="0.65">
      <c r="B145" s="14"/>
      <c r="C145" s="14"/>
      <c r="D145" s="11" t="s">
        <v>50</v>
      </c>
      <c r="E145" s="15"/>
      <c r="F145" s="15"/>
      <c r="G145" s="8">
        <v>4.8611111111111112E-3</v>
      </c>
    </row>
    <row r="146" spans="2:7" ht="13.5" customHeight="1" x14ac:dyDescent="0.65">
      <c r="B146" s="8">
        <f>C144+G145</f>
        <v>0.60416477777777766</v>
      </c>
      <c r="C146" s="8">
        <f>B146+G146</f>
        <v>0.62326077777777766</v>
      </c>
      <c r="D146" s="11" t="s">
        <v>110</v>
      </c>
      <c r="E146" s="10">
        <v>11</v>
      </c>
      <c r="F146" s="8">
        <v>1.7359999999999999E-3</v>
      </c>
      <c r="G146" s="8">
        <f>E146*F146</f>
        <v>1.9095999999999998E-2</v>
      </c>
    </row>
    <row r="147" spans="2:7" ht="7.5" customHeight="1" x14ac:dyDescent="0.65">
      <c r="B147" s="14"/>
      <c r="C147" s="14"/>
      <c r="D147" s="11" t="s">
        <v>50</v>
      </c>
      <c r="E147" s="15"/>
      <c r="F147" s="15"/>
      <c r="G147" s="8">
        <v>3.8194444444444443E-3</v>
      </c>
    </row>
    <row r="148" spans="2:7" ht="13.5" customHeight="1" x14ac:dyDescent="0.65">
      <c r="B148" s="8">
        <f>C146+G147</f>
        <v>0.62708022222222215</v>
      </c>
      <c r="C148" s="8">
        <f>B148+G148</f>
        <v>0.64096822222222216</v>
      </c>
      <c r="D148" s="11" t="s">
        <v>111</v>
      </c>
      <c r="E148" s="10">
        <v>8</v>
      </c>
      <c r="F148" s="8">
        <v>1.7359999999999999E-3</v>
      </c>
      <c r="G148" s="8">
        <f>E148*F148</f>
        <v>1.3887999999999999E-2</v>
      </c>
    </row>
    <row r="149" spans="2:7" ht="7.5" customHeight="1" x14ac:dyDescent="0.65">
      <c r="B149" s="14"/>
      <c r="C149" s="14"/>
      <c r="D149" s="11" t="s">
        <v>50</v>
      </c>
      <c r="E149" s="15"/>
      <c r="F149" s="15"/>
      <c r="G149" s="7">
        <v>4.8611111111111112E-3</v>
      </c>
    </row>
    <row r="150" spans="2:7" ht="13.5" customHeight="1" x14ac:dyDescent="0.65">
      <c r="B150" s="40" t="s">
        <v>112</v>
      </c>
      <c r="C150" s="35"/>
      <c r="D150" s="35"/>
      <c r="E150" s="35"/>
      <c r="F150" s="35"/>
      <c r="G150" s="36"/>
    </row>
    <row r="151" spans="2:7" ht="13.5" customHeight="1" x14ac:dyDescent="0.65">
      <c r="B151" s="8">
        <f>C148+G149</f>
        <v>0.64582933333333326</v>
      </c>
      <c r="C151" s="8">
        <f>B151+G151</f>
        <v>0.64930133333333329</v>
      </c>
      <c r="D151" s="18" t="s">
        <v>113</v>
      </c>
      <c r="E151" s="10">
        <v>1</v>
      </c>
      <c r="F151" s="8">
        <v>3.4719999999999998E-3</v>
      </c>
      <c r="G151" s="8">
        <f>E151*F151</f>
        <v>3.4719999999999998E-3</v>
      </c>
    </row>
    <row r="152" spans="2:7" ht="7.5" customHeight="1" x14ac:dyDescent="0.65">
      <c r="B152" s="14"/>
      <c r="C152" s="14"/>
      <c r="D152" s="11" t="s">
        <v>50</v>
      </c>
      <c r="E152" s="15"/>
      <c r="F152" s="15"/>
      <c r="G152" s="8">
        <v>6.9399999999999996E-4</v>
      </c>
    </row>
    <row r="153" spans="2:7" ht="13.5" customHeight="1" x14ac:dyDescent="0.65">
      <c r="B153" s="8">
        <f>C151+G152</f>
        <v>0.64999533333333326</v>
      </c>
      <c r="C153" s="8">
        <f>B153+G153</f>
        <v>0.65346733333333329</v>
      </c>
      <c r="D153" s="18" t="s">
        <v>114</v>
      </c>
      <c r="E153" s="10">
        <v>1</v>
      </c>
      <c r="F153" s="8">
        <v>3.4719999999999998E-3</v>
      </c>
      <c r="G153" s="8">
        <f>E153*F153</f>
        <v>3.4719999999999998E-3</v>
      </c>
    </row>
    <row r="154" spans="2:7" ht="7.5" customHeight="1" x14ac:dyDescent="0.65">
      <c r="B154" s="14"/>
      <c r="C154" s="14"/>
      <c r="D154" s="11" t="s">
        <v>50</v>
      </c>
      <c r="E154" s="15"/>
      <c r="F154" s="15"/>
      <c r="G154" s="8">
        <v>6.9399999999999996E-4</v>
      </c>
    </row>
    <row r="155" spans="2:7" ht="13.5" customHeight="1" x14ac:dyDescent="0.65">
      <c r="B155" s="8">
        <f>C153+G154</f>
        <v>0.65416133333333326</v>
      </c>
      <c r="C155" s="8">
        <f>B155+G155</f>
        <v>0.65763333333333329</v>
      </c>
      <c r="D155" s="18" t="s">
        <v>115</v>
      </c>
      <c r="E155" s="10">
        <v>1</v>
      </c>
      <c r="F155" s="8">
        <v>3.4719999999999998E-3</v>
      </c>
      <c r="G155" s="8">
        <f>E155*F155</f>
        <v>3.4719999999999998E-3</v>
      </c>
    </row>
    <row r="156" spans="2:7" ht="7.5" customHeight="1" x14ac:dyDescent="0.65">
      <c r="B156" s="14"/>
      <c r="C156" s="14"/>
      <c r="D156" s="11" t="s">
        <v>50</v>
      </c>
      <c r="E156" s="15"/>
      <c r="F156" s="15"/>
      <c r="G156" s="8">
        <v>2.0833333333333333E-3</v>
      </c>
    </row>
    <row r="157" spans="2:7" ht="13.5" customHeight="1" x14ac:dyDescent="0.65">
      <c r="B157" s="8">
        <f>C155+G156</f>
        <v>0.65971666666666662</v>
      </c>
      <c r="C157" s="8">
        <f>B157+G157</f>
        <v>0.66318866666666665</v>
      </c>
      <c r="D157" s="18" t="s">
        <v>116</v>
      </c>
      <c r="E157" s="10">
        <v>1</v>
      </c>
      <c r="F157" s="8">
        <v>3.4719999999999998E-3</v>
      </c>
      <c r="G157" s="8">
        <f>E157*F157</f>
        <v>3.4719999999999998E-3</v>
      </c>
    </row>
    <row r="158" spans="2:7" ht="7.5" customHeight="1" x14ac:dyDescent="0.65">
      <c r="B158" s="14"/>
      <c r="C158" s="14"/>
      <c r="D158" s="11" t="s">
        <v>50</v>
      </c>
      <c r="E158" s="15"/>
      <c r="F158" s="15"/>
      <c r="G158" s="8">
        <v>3.472222222222222E-3</v>
      </c>
    </row>
    <row r="159" spans="2:7" ht="13.5" customHeight="1" x14ac:dyDescent="0.65">
      <c r="B159" s="37" t="s">
        <v>222</v>
      </c>
      <c r="C159" s="35"/>
      <c r="D159" s="35"/>
      <c r="E159" s="35"/>
      <c r="F159" s="35"/>
      <c r="G159" s="36"/>
    </row>
    <row r="160" spans="2:7" ht="13.5" customHeight="1" x14ac:dyDescent="0.65">
      <c r="B160" s="8">
        <f>B151</f>
        <v>0.64582933333333326</v>
      </c>
      <c r="C160" s="8">
        <f t="shared" ref="C160:C162" si="28">B160+G160</f>
        <v>0.65624599999999988</v>
      </c>
      <c r="D160" s="11" t="s">
        <v>211</v>
      </c>
      <c r="E160" s="15">
        <v>1</v>
      </c>
      <c r="F160" s="19">
        <v>1.0416666666666666E-2</v>
      </c>
      <c r="G160" s="8">
        <f>E160*F160</f>
        <v>1.0416666666666666E-2</v>
      </c>
    </row>
    <row r="161" spans="2:7" ht="13.5" customHeight="1" x14ac:dyDescent="0.65">
      <c r="B161" s="8">
        <f>B151</f>
        <v>0.64582933333333326</v>
      </c>
      <c r="C161" s="8">
        <f t="shared" si="28"/>
        <v>0.68749599999999988</v>
      </c>
      <c r="D161" s="11" t="s">
        <v>224</v>
      </c>
      <c r="E161" s="15">
        <v>1</v>
      </c>
      <c r="F161" s="19">
        <v>4.1666666666666664E-2</v>
      </c>
      <c r="G161" s="8">
        <f>F161*E161</f>
        <v>4.1666666666666664E-2</v>
      </c>
    </row>
    <row r="162" spans="2:7" ht="13.5" customHeight="1" x14ac:dyDescent="0.65">
      <c r="B162" s="7">
        <f>C161</f>
        <v>0.68749599999999988</v>
      </c>
      <c r="C162" s="8">
        <f t="shared" si="28"/>
        <v>0.71093349999999988</v>
      </c>
      <c r="D162" s="11" t="s">
        <v>212</v>
      </c>
      <c r="E162" s="10">
        <v>45</v>
      </c>
      <c r="F162" s="8">
        <v>5.2083333333333333E-4</v>
      </c>
      <c r="G162" s="8">
        <f>E162*F162</f>
        <v>2.34375E-2</v>
      </c>
    </row>
    <row r="163" spans="2:7" ht="7.5" customHeight="1" x14ac:dyDescent="0.65">
      <c r="B163" s="14"/>
      <c r="C163" s="14"/>
      <c r="D163" s="11" t="s">
        <v>50</v>
      </c>
      <c r="E163" s="15"/>
      <c r="F163" s="15"/>
      <c r="G163" s="8">
        <v>2.9513888888888888E-3</v>
      </c>
    </row>
    <row r="164" spans="2:7" ht="13.5" customHeight="1" x14ac:dyDescent="0.65">
      <c r="B164" s="8">
        <f>C162+G163</f>
        <v>0.71388488888888879</v>
      </c>
      <c r="C164" s="8">
        <f>B164+G164</f>
        <v>0.73628072222222207</v>
      </c>
      <c r="D164" s="11" t="s">
        <v>213</v>
      </c>
      <c r="E164" s="10">
        <v>43</v>
      </c>
      <c r="F164" s="8">
        <v>5.2083333333333333E-4</v>
      </c>
      <c r="G164" s="8">
        <f>E164*F164</f>
        <v>2.2395833333333334E-2</v>
      </c>
    </row>
    <row r="165" spans="2:7" ht="7.5" customHeight="1" x14ac:dyDescent="0.65">
      <c r="B165" s="14"/>
      <c r="C165" s="14"/>
      <c r="D165" s="11" t="s">
        <v>50</v>
      </c>
      <c r="E165" s="15"/>
      <c r="F165" s="15"/>
      <c r="G165" s="8">
        <v>3.2986111111111111E-3</v>
      </c>
    </row>
    <row r="166" spans="2:7" ht="13.5" customHeight="1" x14ac:dyDescent="0.65">
      <c r="B166" s="8">
        <f>C164+G165</f>
        <v>0.73957933333333314</v>
      </c>
      <c r="C166" s="8">
        <f>B166+G166</f>
        <v>0.75520433333333314</v>
      </c>
      <c r="D166" s="11" t="s">
        <v>214</v>
      </c>
      <c r="E166" s="10">
        <v>30</v>
      </c>
      <c r="F166" s="8">
        <v>5.2083333333333333E-4</v>
      </c>
      <c r="G166" s="8">
        <f>E166*F166</f>
        <v>1.5625E-2</v>
      </c>
    </row>
    <row r="167" spans="2:7" ht="7.5" customHeight="1" x14ac:dyDescent="0.65">
      <c r="B167" s="14"/>
      <c r="C167" s="14"/>
      <c r="D167" s="11" t="s">
        <v>50</v>
      </c>
      <c r="E167" s="15"/>
      <c r="F167" s="15"/>
      <c r="G167" s="8">
        <v>5.208333333333333E-3</v>
      </c>
    </row>
    <row r="168" spans="2:7" ht="13.5" customHeight="1" x14ac:dyDescent="0.65">
      <c r="B168" s="8">
        <f>C166+G167</f>
        <v>0.76041266666666651</v>
      </c>
      <c r="C168" s="8">
        <f t="shared" ref="C168" si="29">B168+G168</f>
        <v>0.77395433333333319</v>
      </c>
      <c r="D168" s="11" t="s">
        <v>215</v>
      </c>
      <c r="E168" s="10">
        <v>26</v>
      </c>
      <c r="F168" s="8">
        <v>5.2083333333333333E-4</v>
      </c>
      <c r="G168" s="8">
        <f t="shared" ref="G168" si="30">E168*F168</f>
        <v>1.3541666666666667E-2</v>
      </c>
    </row>
    <row r="169" spans="2:7" ht="13.5" customHeight="1" x14ac:dyDescent="0.65">
      <c r="B169" s="8">
        <f>C168+10.5/24/60</f>
        <v>0.78124599999999988</v>
      </c>
      <c r="C169" s="8">
        <f>B169+G169</f>
        <v>0.7881904444444443</v>
      </c>
      <c r="D169" s="12" t="s">
        <v>54</v>
      </c>
      <c r="E169" s="10">
        <v>1</v>
      </c>
      <c r="F169" s="8">
        <v>1.0416666666666666E-2</v>
      </c>
      <c r="G169" s="8">
        <v>6.9444444444444441E-3</v>
      </c>
    </row>
    <row r="170" spans="2:7" ht="7.5" customHeight="1" x14ac:dyDescent="0.65">
      <c r="B170" s="14"/>
      <c r="C170" s="14"/>
      <c r="D170" s="11" t="s">
        <v>50</v>
      </c>
      <c r="E170" s="15"/>
      <c r="F170" s="15"/>
      <c r="G170" s="8">
        <v>3.8194444444444443E-3</v>
      </c>
    </row>
    <row r="171" spans="2:7" ht="13.5" customHeight="1" x14ac:dyDescent="0.65">
      <c r="B171" s="39" t="s">
        <v>225</v>
      </c>
      <c r="C171" s="35"/>
      <c r="D171" s="35"/>
      <c r="E171" s="35"/>
      <c r="F171" s="35"/>
      <c r="G171" s="36"/>
    </row>
    <row r="172" spans="2:7" ht="13.5" customHeight="1" x14ac:dyDescent="0.65">
      <c r="B172" s="8">
        <f>C168+G170</f>
        <v>0.77777377777777768</v>
      </c>
      <c r="C172" s="8">
        <f>B172+G172</f>
        <v>0.78124577777777771</v>
      </c>
      <c r="D172" s="18" t="s">
        <v>226</v>
      </c>
      <c r="E172" s="10">
        <v>1</v>
      </c>
      <c r="F172" s="8">
        <v>3.4719999999999998E-3</v>
      </c>
      <c r="G172" s="8">
        <f>E172*F172</f>
        <v>3.4719999999999998E-3</v>
      </c>
    </row>
    <row r="173" spans="2:7" ht="7.5" customHeight="1" x14ac:dyDescent="0.65">
      <c r="B173" s="14"/>
      <c r="C173" s="14"/>
      <c r="D173" s="11" t="s">
        <v>50</v>
      </c>
      <c r="E173" s="15"/>
      <c r="F173" s="15"/>
      <c r="G173" s="8">
        <v>6.9399999999999996E-4</v>
      </c>
    </row>
    <row r="174" spans="2:7" ht="13.5" customHeight="1" x14ac:dyDescent="0.65">
      <c r="B174" s="8">
        <f>C172+G173</f>
        <v>0.78193977777777768</v>
      </c>
      <c r="C174" s="8">
        <f>B174+G174</f>
        <v>0.78541177777777771</v>
      </c>
      <c r="D174" s="18" t="s">
        <v>227</v>
      </c>
      <c r="E174" s="10">
        <v>1</v>
      </c>
      <c r="F174" s="8">
        <v>3.4719999999999998E-3</v>
      </c>
      <c r="G174" s="8">
        <f>E174*F174</f>
        <v>3.4719999999999998E-3</v>
      </c>
    </row>
    <row r="175" spans="2:7" ht="7.5" customHeight="1" x14ac:dyDescent="0.65">
      <c r="B175" s="14"/>
      <c r="C175" s="14"/>
      <c r="D175" s="11" t="s">
        <v>50</v>
      </c>
      <c r="E175" s="15"/>
      <c r="F175" s="15"/>
      <c r="G175" s="8">
        <v>6.9399999999999996E-4</v>
      </c>
    </row>
    <row r="176" spans="2:7" ht="13.5" customHeight="1" x14ac:dyDescent="0.65">
      <c r="B176" s="8">
        <f>C174+G175</f>
        <v>0.78610577777777768</v>
      </c>
      <c r="C176" s="8">
        <f>B176+G176</f>
        <v>0.78957777777777771</v>
      </c>
      <c r="D176" s="18" t="s">
        <v>228</v>
      </c>
      <c r="E176" s="10">
        <v>1</v>
      </c>
      <c r="F176" s="8">
        <v>3.4719999999999998E-3</v>
      </c>
      <c r="G176" s="8">
        <f>E176*F176</f>
        <v>3.4719999999999998E-3</v>
      </c>
    </row>
    <row r="177" spans="2:7" ht="7.5" customHeight="1" x14ac:dyDescent="0.65">
      <c r="B177" s="14"/>
      <c r="C177" s="14"/>
      <c r="D177" s="11" t="s">
        <v>50</v>
      </c>
      <c r="E177" s="15"/>
      <c r="F177" s="15"/>
      <c r="G177" s="8">
        <v>6.9399999999999996E-4</v>
      </c>
    </row>
    <row r="178" spans="2:7" ht="13.5" customHeight="1" x14ac:dyDescent="0.65">
      <c r="B178" s="8">
        <f>C176+G177</f>
        <v>0.79027177777777768</v>
      </c>
      <c r="C178" s="8">
        <f>B178+G178</f>
        <v>0.79374377777777771</v>
      </c>
      <c r="D178" s="18" t="s">
        <v>229</v>
      </c>
      <c r="E178" s="10">
        <v>1</v>
      </c>
      <c r="F178" s="8">
        <v>3.4719999999999998E-3</v>
      </c>
      <c r="G178" s="8">
        <f>E178*F178</f>
        <v>3.4719999999999998E-3</v>
      </c>
    </row>
    <row r="179" spans="2:7" ht="13.5" customHeight="1" x14ac:dyDescent="0.65">
      <c r="B179" s="8">
        <f>C169+10/24/60</f>
        <v>0.79513488888888872</v>
      </c>
      <c r="C179" s="8"/>
      <c r="D179" s="16" t="s">
        <v>56</v>
      </c>
      <c r="E179" s="10"/>
      <c r="F179" s="8"/>
      <c r="G179" s="8"/>
    </row>
    <row r="180" spans="2:7" ht="13.5" customHeight="1" x14ac:dyDescent="0.65">
      <c r="B180" s="8">
        <f>C169+15/24/60</f>
        <v>0.79860711111111093</v>
      </c>
      <c r="C180" s="8">
        <f>B180+G180</f>
        <v>0.80902377777777756</v>
      </c>
      <c r="D180" s="11" t="s">
        <v>57</v>
      </c>
      <c r="E180" s="10">
        <v>1</v>
      </c>
      <c r="F180" s="8">
        <v>1.0416666666666666E-2</v>
      </c>
      <c r="G180" s="8">
        <f>E180*F180</f>
        <v>1.0416666666666666E-2</v>
      </c>
    </row>
    <row r="181" spans="2:7" ht="13.5" customHeight="1" x14ac:dyDescent="0.65">
      <c r="B181" s="8">
        <f>C180</f>
        <v>0.80902377777777756</v>
      </c>
      <c r="C181" s="8"/>
      <c r="D181" s="16" t="s">
        <v>90</v>
      </c>
      <c r="E181" s="10"/>
      <c r="F181" s="8"/>
      <c r="G181" s="8"/>
    </row>
    <row r="182" spans="2:7" ht="13.5" customHeight="1" x14ac:dyDescent="0.65">
      <c r="B182" s="8">
        <f>C168+0.5/60/24</f>
        <v>0.77430155555555547</v>
      </c>
      <c r="C182" s="8">
        <f>B182+G182</f>
        <v>0.81596822222222209</v>
      </c>
      <c r="D182" s="11" t="s">
        <v>117</v>
      </c>
      <c r="E182" s="15">
        <v>1</v>
      </c>
      <c r="F182" s="19">
        <v>4.1666666666666664E-2</v>
      </c>
      <c r="G182" s="8">
        <f>E182*F182</f>
        <v>4.1666666666666664E-2</v>
      </c>
    </row>
    <row r="183" spans="2:7" ht="13.5" customHeight="1" x14ac:dyDescent="0.65">
      <c r="B183" s="8">
        <f>C182</f>
        <v>0.81596822222222209</v>
      </c>
      <c r="C183" s="8"/>
      <c r="D183" s="9" t="s">
        <v>13</v>
      </c>
      <c r="E183" s="10">
        <v>1</v>
      </c>
      <c r="F183" s="8">
        <v>0</v>
      </c>
      <c r="G183" s="8">
        <f>E183*F183</f>
        <v>0</v>
      </c>
    </row>
    <row r="184" spans="2:7" ht="13.5" customHeight="1" x14ac:dyDescent="0.65">
      <c r="B184" s="38" t="s">
        <v>118</v>
      </c>
      <c r="C184" s="36"/>
      <c r="D184" s="2" t="s">
        <v>119</v>
      </c>
      <c r="E184" s="32" t="s">
        <v>120</v>
      </c>
      <c r="F184" s="2" t="s">
        <v>121</v>
      </c>
      <c r="G184" s="3" t="s">
        <v>122</v>
      </c>
    </row>
    <row r="185" spans="2:7" ht="13.5" customHeight="1" x14ac:dyDescent="0.65">
      <c r="B185" s="1" t="s">
        <v>123</v>
      </c>
      <c r="C185" s="1" t="s">
        <v>124</v>
      </c>
      <c r="D185" s="5">
        <f>D113+1</f>
        <v>45521</v>
      </c>
      <c r="E185" s="33"/>
      <c r="F185" s="6"/>
      <c r="G185" s="6"/>
    </row>
    <row r="186" spans="2:7" ht="13.5" customHeight="1" x14ac:dyDescent="0.65">
      <c r="B186" s="7">
        <v>0.2986111111111111</v>
      </c>
      <c r="C186" s="8">
        <f>B186+G186</f>
        <v>0.31250011111111109</v>
      </c>
      <c r="D186" s="9" t="s">
        <v>7</v>
      </c>
      <c r="E186" s="10">
        <v>1</v>
      </c>
      <c r="F186" s="8">
        <v>1.3889E-2</v>
      </c>
      <c r="G186" s="8">
        <f>E186*F186</f>
        <v>1.3889E-2</v>
      </c>
    </row>
    <row r="187" spans="2:7" ht="13.5" customHeight="1" x14ac:dyDescent="0.65">
      <c r="B187" s="39" t="s">
        <v>125</v>
      </c>
      <c r="C187" s="35"/>
      <c r="D187" s="35"/>
      <c r="E187" s="35"/>
      <c r="F187" s="35"/>
      <c r="G187" s="36"/>
    </row>
    <row r="188" spans="2:7" ht="13.5" customHeight="1" x14ac:dyDescent="0.65">
      <c r="B188" s="8">
        <f>C186</f>
        <v>0.31250011111111109</v>
      </c>
      <c r="C188" s="8">
        <f>B188+G188</f>
        <v>0.33333311111111108</v>
      </c>
      <c r="D188" s="11" t="s">
        <v>126</v>
      </c>
      <c r="E188" s="10">
        <v>1</v>
      </c>
      <c r="F188" s="8">
        <v>2.0833000000000001E-2</v>
      </c>
      <c r="G188" s="8">
        <f>E188*F188</f>
        <v>2.0833000000000001E-2</v>
      </c>
    </row>
    <row r="189" spans="2:7" ht="7.5" customHeight="1" x14ac:dyDescent="0.65">
      <c r="B189" s="14"/>
      <c r="C189" s="14"/>
      <c r="D189" s="11" t="s">
        <v>50</v>
      </c>
      <c r="E189" s="15"/>
      <c r="F189" s="15"/>
      <c r="G189" s="8">
        <v>6.9439999999999997E-3</v>
      </c>
    </row>
    <row r="190" spans="2:7" ht="13.5" customHeight="1" x14ac:dyDescent="0.65">
      <c r="B190" s="8">
        <v>0.30555555555555552</v>
      </c>
      <c r="C190" s="8">
        <f>B191-1/96</f>
        <v>0.32638811111111105</v>
      </c>
      <c r="D190" s="16" t="s">
        <v>45</v>
      </c>
      <c r="E190" s="10"/>
      <c r="F190" s="8"/>
      <c r="G190" s="8"/>
    </row>
    <row r="191" spans="2:7" ht="13.5" customHeight="1" x14ac:dyDescent="0.65">
      <c r="B191" s="8">
        <f>C191-G191</f>
        <v>0.33680477777777773</v>
      </c>
      <c r="C191" s="8">
        <f>B194-1/96</f>
        <v>0.34722144444444442</v>
      </c>
      <c r="D191" s="12" t="s">
        <v>66</v>
      </c>
      <c r="E191" s="10">
        <v>1</v>
      </c>
      <c r="F191" s="8">
        <v>1.0416666666666666E-2</v>
      </c>
      <c r="G191" s="8">
        <f t="shared" ref="G191:G192" si="31">E191*F191</f>
        <v>1.0416666666666666E-2</v>
      </c>
    </row>
    <row r="192" spans="2:7" ht="13.5" customHeight="1" x14ac:dyDescent="0.65">
      <c r="B192" s="8">
        <f>C188+G189</f>
        <v>0.34027711111111109</v>
      </c>
      <c r="C192" s="8">
        <f>B192+G192</f>
        <v>0.34722111111111109</v>
      </c>
      <c r="D192" s="11" t="s">
        <v>127</v>
      </c>
      <c r="E192" s="10">
        <v>1</v>
      </c>
      <c r="F192" s="8">
        <v>6.9439999999999997E-3</v>
      </c>
      <c r="G192" s="8">
        <f t="shared" si="31"/>
        <v>6.9439999999999997E-3</v>
      </c>
    </row>
    <row r="193" spans="2:7" ht="7.5" customHeight="1" x14ac:dyDescent="0.65">
      <c r="B193" s="14"/>
      <c r="C193" s="14"/>
      <c r="D193" s="11" t="s">
        <v>50</v>
      </c>
      <c r="E193" s="15"/>
      <c r="F193" s="15"/>
      <c r="G193" s="8">
        <v>1.0416999999999999E-2</v>
      </c>
    </row>
    <row r="194" spans="2:7" ht="13.5" customHeight="1" x14ac:dyDescent="0.65">
      <c r="B194" s="8">
        <f>C192+G193</f>
        <v>0.3576381111111111</v>
      </c>
      <c r="C194" s="8">
        <f t="shared" ref="C194:C195" si="32">B194+G194</f>
        <v>0.36875011111111111</v>
      </c>
      <c r="D194" s="11" t="s">
        <v>128</v>
      </c>
      <c r="E194" s="10">
        <v>8</v>
      </c>
      <c r="F194" s="8">
        <v>1.389E-3</v>
      </c>
      <c r="G194" s="8">
        <f t="shared" ref="G194:G195" si="33">E194*F194</f>
        <v>1.1112E-2</v>
      </c>
    </row>
    <row r="195" spans="2:7" ht="13.5" customHeight="1" x14ac:dyDescent="0.65">
      <c r="B195" s="8">
        <f>C194+7/24/60</f>
        <v>0.37361122222222221</v>
      </c>
      <c r="C195" s="8">
        <f t="shared" si="32"/>
        <v>0.38402788888888889</v>
      </c>
      <c r="D195" s="12" t="s">
        <v>54</v>
      </c>
      <c r="E195" s="10">
        <v>1</v>
      </c>
      <c r="F195" s="8">
        <v>1.0416666666666666E-2</v>
      </c>
      <c r="G195" s="8">
        <f t="shared" si="33"/>
        <v>1.0416666666666666E-2</v>
      </c>
    </row>
    <row r="196" spans="2:7" ht="7.5" customHeight="1" x14ac:dyDescent="0.65">
      <c r="B196" s="14"/>
      <c r="C196" s="14"/>
      <c r="D196" s="11" t="s">
        <v>50</v>
      </c>
      <c r="E196" s="15"/>
      <c r="F196" s="15"/>
      <c r="G196" s="8">
        <f>B199-C194</f>
        <v>4.7916555555555573E-2</v>
      </c>
    </row>
    <row r="197" spans="2:7" ht="13.5" customHeight="1" x14ac:dyDescent="0.65">
      <c r="B197" s="39" t="s">
        <v>129</v>
      </c>
      <c r="C197" s="35"/>
      <c r="D197" s="35"/>
      <c r="E197" s="35"/>
      <c r="F197" s="35"/>
      <c r="G197" s="36"/>
    </row>
    <row r="198" spans="2:7" ht="13.5" customHeight="1" x14ac:dyDescent="0.65">
      <c r="B198" s="8">
        <f>B199-15/24/60</f>
        <v>0.40625</v>
      </c>
      <c r="C198" s="8">
        <f>B194</f>
        <v>0.3576381111111111</v>
      </c>
      <c r="D198" s="17" t="s">
        <v>67</v>
      </c>
      <c r="E198" s="10">
        <v>1</v>
      </c>
      <c r="F198" s="8">
        <v>1.0416666666666666E-2</v>
      </c>
      <c r="G198" s="8">
        <f t="shared" ref="G198:G199" si="34">E198*F198</f>
        <v>1.0416666666666666E-2</v>
      </c>
    </row>
    <row r="199" spans="2:7" ht="13.5" customHeight="1" x14ac:dyDescent="0.65">
      <c r="B199" s="7">
        <v>0.41666666666666669</v>
      </c>
      <c r="C199" s="8">
        <f>B199+G199</f>
        <v>0.42083333333333334</v>
      </c>
      <c r="D199" s="11" t="s">
        <v>69</v>
      </c>
      <c r="E199" s="10">
        <v>4</v>
      </c>
      <c r="F199" s="8">
        <v>1.0416666666666667E-3</v>
      </c>
      <c r="G199" s="8">
        <f t="shared" si="34"/>
        <v>4.1666666666666666E-3</v>
      </c>
    </row>
    <row r="200" spans="2:7" ht="7.5" customHeight="1" x14ac:dyDescent="0.65">
      <c r="B200" s="14"/>
      <c r="C200" s="14"/>
      <c r="D200" s="11" t="s">
        <v>50</v>
      </c>
      <c r="E200" s="15"/>
      <c r="F200" s="15"/>
      <c r="G200" s="7">
        <v>6.2500000000000003E-3</v>
      </c>
    </row>
    <row r="201" spans="2:7" ht="13.5" customHeight="1" x14ac:dyDescent="0.65">
      <c r="B201" s="7">
        <f>C199+G200</f>
        <v>0.42708333333333331</v>
      </c>
      <c r="C201" s="8">
        <f>B201+G201</f>
        <v>0.45833333333333331</v>
      </c>
      <c r="D201" s="11" t="s">
        <v>130</v>
      </c>
      <c r="E201" s="10">
        <f>Progressions!C3</f>
        <v>30</v>
      </c>
      <c r="F201" s="8">
        <v>1.0416666666666667E-3</v>
      </c>
      <c r="G201" s="8">
        <f>E201*F201</f>
        <v>3.125E-2</v>
      </c>
    </row>
    <row r="202" spans="2:7" ht="7.5" customHeight="1" x14ac:dyDescent="0.65">
      <c r="B202" s="14"/>
      <c r="C202" s="14"/>
      <c r="D202" s="11" t="s">
        <v>50</v>
      </c>
      <c r="E202" s="15"/>
      <c r="F202" s="15"/>
      <c r="G202" s="8">
        <v>3.4719999999999998E-3</v>
      </c>
    </row>
    <row r="203" spans="2:7" ht="13.5" customHeight="1" x14ac:dyDescent="0.65">
      <c r="B203" s="8">
        <f>C201+G202</f>
        <v>0.46180533333333329</v>
      </c>
      <c r="C203" s="8">
        <f>B203+G203</f>
        <v>0.4826386666666666</v>
      </c>
      <c r="D203" s="11" t="s">
        <v>131</v>
      </c>
      <c r="E203" s="10">
        <f>Progressions!B5</f>
        <v>20</v>
      </c>
      <c r="F203" s="8">
        <v>1.0416666666666667E-3</v>
      </c>
      <c r="G203" s="8">
        <f>E203*F203</f>
        <v>2.0833333333333332E-2</v>
      </c>
    </row>
    <row r="204" spans="2:7" ht="7.5" customHeight="1" x14ac:dyDescent="0.65">
      <c r="B204" s="14"/>
      <c r="C204" s="14"/>
      <c r="D204" s="11" t="s">
        <v>50</v>
      </c>
      <c r="E204" s="15"/>
      <c r="F204" s="15"/>
      <c r="G204" s="8">
        <v>3.472222222222222E-3</v>
      </c>
    </row>
    <row r="205" spans="2:7" ht="13.5" customHeight="1" x14ac:dyDescent="0.65">
      <c r="B205" s="8">
        <f>C203+G204</f>
        <v>0.48611088888888881</v>
      </c>
      <c r="C205" s="8">
        <f>B205+G205</f>
        <v>0.51736088888888876</v>
      </c>
      <c r="D205" s="11" t="s">
        <v>132</v>
      </c>
      <c r="E205" s="10">
        <f>Progressions!C3</f>
        <v>30</v>
      </c>
      <c r="F205" s="8">
        <v>1.0416666666666667E-3</v>
      </c>
      <c r="G205" s="8">
        <f>E205*F205</f>
        <v>3.125E-2</v>
      </c>
    </row>
    <row r="206" spans="2:7" ht="7.5" customHeight="1" x14ac:dyDescent="0.65">
      <c r="B206" s="14"/>
      <c r="C206" s="14"/>
      <c r="D206" s="11" t="s">
        <v>50</v>
      </c>
      <c r="E206" s="15"/>
      <c r="F206" s="15"/>
      <c r="G206" s="8">
        <v>3.4719999999999998E-3</v>
      </c>
    </row>
    <row r="207" spans="2:7" ht="13.5" customHeight="1" x14ac:dyDescent="0.65">
      <c r="B207" s="8">
        <f>C205+G206</f>
        <v>0.52083288888888879</v>
      </c>
      <c r="C207" s="8">
        <f>B207+G207</f>
        <v>0.55208288888888879</v>
      </c>
      <c r="D207" s="11" t="s">
        <v>133</v>
      </c>
      <c r="E207" s="10">
        <f>Progressions!C5</f>
        <v>30</v>
      </c>
      <c r="F207" s="8">
        <v>1.0416666666666667E-3</v>
      </c>
      <c r="G207" s="8">
        <f>E207*F207</f>
        <v>3.125E-2</v>
      </c>
    </row>
    <row r="208" spans="2:7" ht="7.5" customHeight="1" x14ac:dyDescent="0.65">
      <c r="B208" s="14"/>
      <c r="C208" s="14"/>
      <c r="D208" s="11" t="s">
        <v>50</v>
      </c>
      <c r="E208" s="15"/>
      <c r="F208" s="15"/>
      <c r="G208" s="8">
        <v>4.5138888888888888E-2</v>
      </c>
    </row>
    <row r="209" spans="2:7" ht="13.5" customHeight="1" x14ac:dyDescent="0.65">
      <c r="B209" s="20">
        <f>C207+G208</f>
        <v>0.59722177777777763</v>
      </c>
      <c r="C209" s="20">
        <f>B209+G209</f>
        <v>0.61388844444444435</v>
      </c>
      <c r="D209" s="18" t="s">
        <v>134</v>
      </c>
      <c r="E209" s="21">
        <f>Progressions!D3</f>
        <v>12</v>
      </c>
      <c r="F209" s="20">
        <v>1.3888888888888889E-3</v>
      </c>
      <c r="G209" s="20">
        <f>E209*F209</f>
        <v>1.6666666666666666E-2</v>
      </c>
    </row>
    <row r="210" spans="2:7" ht="7.5" customHeight="1" x14ac:dyDescent="0.65">
      <c r="B210" s="14"/>
      <c r="C210" s="14"/>
      <c r="D210" s="11" t="s">
        <v>50</v>
      </c>
      <c r="E210" s="15"/>
      <c r="F210" s="15"/>
      <c r="G210" s="8">
        <v>3.4719999999999998E-3</v>
      </c>
    </row>
    <row r="211" spans="2:7" ht="13.5" customHeight="1" x14ac:dyDescent="0.65">
      <c r="B211" s="20">
        <f>C209+G210</f>
        <v>0.61736044444444438</v>
      </c>
      <c r="C211" s="20">
        <f>B211+G211</f>
        <v>0.6340271111111111</v>
      </c>
      <c r="D211" s="18" t="s">
        <v>135</v>
      </c>
      <c r="E211" s="21">
        <f>Progressions!D5</f>
        <v>12</v>
      </c>
      <c r="F211" s="20">
        <v>1.3888888888888889E-3</v>
      </c>
      <c r="G211" s="20">
        <f>E211*F211</f>
        <v>1.6666666666666666E-2</v>
      </c>
    </row>
    <row r="212" spans="2:7" ht="7.5" customHeight="1" x14ac:dyDescent="0.65">
      <c r="B212" s="14"/>
      <c r="C212" s="14"/>
      <c r="D212" s="11" t="s">
        <v>50</v>
      </c>
      <c r="E212" s="15"/>
      <c r="F212" s="15"/>
      <c r="G212" s="8">
        <v>3.4719999999999998E-3</v>
      </c>
    </row>
    <row r="213" spans="2:7" ht="13.5" customHeight="1" x14ac:dyDescent="0.65">
      <c r="B213" s="20">
        <f>C211+G212</f>
        <v>0.63749911111111113</v>
      </c>
      <c r="C213" s="20">
        <f>B213+G213</f>
        <v>0.65416711111111114</v>
      </c>
      <c r="D213" s="18" t="s">
        <v>136</v>
      </c>
      <c r="E213" s="21">
        <f>Progressions!D3</f>
        <v>12</v>
      </c>
      <c r="F213" s="20">
        <v>1.389E-3</v>
      </c>
      <c r="G213" s="20">
        <f>E213*F213</f>
        <v>1.6668000000000002E-2</v>
      </c>
    </row>
    <row r="214" spans="2:7" ht="7.5" customHeight="1" x14ac:dyDescent="0.65">
      <c r="B214" s="14"/>
      <c r="C214" s="14"/>
      <c r="D214" s="11" t="s">
        <v>50</v>
      </c>
      <c r="E214" s="15"/>
      <c r="F214" s="15"/>
      <c r="G214" s="8">
        <v>3.4719999999999998E-3</v>
      </c>
    </row>
    <row r="215" spans="2:7" ht="13.5" customHeight="1" x14ac:dyDescent="0.65">
      <c r="B215" s="20">
        <f>C213+G214</f>
        <v>0.65763911111111117</v>
      </c>
      <c r="C215" s="20">
        <f>B215+G215</f>
        <v>0.67430711111111119</v>
      </c>
      <c r="D215" s="18" t="s">
        <v>137</v>
      </c>
      <c r="E215" s="21">
        <f>Progressions!D5</f>
        <v>12</v>
      </c>
      <c r="F215" s="20">
        <v>1.389E-3</v>
      </c>
      <c r="G215" s="20">
        <f>E215*F215</f>
        <v>1.6668000000000002E-2</v>
      </c>
    </row>
    <row r="216" spans="2:7" ht="7.5" customHeight="1" x14ac:dyDescent="0.65">
      <c r="B216" s="14"/>
      <c r="C216" s="14"/>
      <c r="D216" s="11" t="s">
        <v>50</v>
      </c>
      <c r="E216" s="15"/>
      <c r="F216" s="15"/>
      <c r="G216" s="7">
        <v>6.2500000000000003E-3</v>
      </c>
    </row>
    <row r="217" spans="2:7" ht="13.5" customHeight="1" x14ac:dyDescent="0.65">
      <c r="B217" s="39" t="s">
        <v>138</v>
      </c>
      <c r="C217" s="35"/>
      <c r="D217" s="35"/>
      <c r="E217" s="35"/>
      <c r="F217" s="35"/>
      <c r="G217" s="36"/>
    </row>
    <row r="218" spans="2:7" ht="13.5" customHeight="1" x14ac:dyDescent="0.65">
      <c r="B218" s="8">
        <f>C215+G216</f>
        <v>0.68055711111111117</v>
      </c>
      <c r="C218" s="8">
        <f>B218+G218</f>
        <v>0.6840291111111112</v>
      </c>
      <c r="D218" s="18" t="s">
        <v>139</v>
      </c>
      <c r="E218" s="10">
        <v>1</v>
      </c>
      <c r="F218" s="8">
        <v>3.4719999999999998E-3</v>
      </c>
      <c r="G218" s="8">
        <f>E218*F218</f>
        <v>3.4719999999999998E-3</v>
      </c>
    </row>
    <row r="219" spans="2:7" ht="7.5" customHeight="1" x14ac:dyDescent="0.65">
      <c r="B219" s="14"/>
      <c r="C219" s="14"/>
      <c r="D219" s="11" t="s">
        <v>50</v>
      </c>
      <c r="E219" s="15"/>
      <c r="F219" s="15"/>
      <c r="G219" s="8">
        <v>6.9399999999999996E-4</v>
      </c>
    </row>
    <row r="220" spans="2:7" ht="13.5" customHeight="1" x14ac:dyDescent="0.65">
      <c r="B220" s="8">
        <f>C218+G219</f>
        <v>0.68472311111111117</v>
      </c>
      <c r="C220" s="8">
        <f>B220+G220</f>
        <v>0.6881951111111112</v>
      </c>
      <c r="D220" s="18" t="s">
        <v>140</v>
      </c>
      <c r="E220" s="10">
        <v>1</v>
      </c>
      <c r="F220" s="8">
        <v>3.4719999999999998E-3</v>
      </c>
      <c r="G220" s="8">
        <f>E220*F220</f>
        <v>3.4719999999999998E-3</v>
      </c>
    </row>
    <row r="221" spans="2:7" ht="7.5" customHeight="1" x14ac:dyDescent="0.65">
      <c r="B221" s="14"/>
      <c r="C221" s="14"/>
      <c r="D221" s="11" t="s">
        <v>50</v>
      </c>
      <c r="E221" s="15"/>
      <c r="F221" s="15"/>
      <c r="G221" s="8">
        <v>6.9399999999999996E-4</v>
      </c>
    </row>
    <row r="222" spans="2:7" ht="13.5" customHeight="1" x14ac:dyDescent="0.65">
      <c r="B222" s="8">
        <f>C220+G221</f>
        <v>0.68888911111111117</v>
      </c>
      <c r="C222" s="8">
        <f>B222+G222</f>
        <v>0.6923611111111112</v>
      </c>
      <c r="D222" s="18" t="s">
        <v>141</v>
      </c>
      <c r="E222" s="10">
        <v>1</v>
      </c>
      <c r="F222" s="8">
        <v>3.4719999999999998E-3</v>
      </c>
      <c r="G222" s="8">
        <f>E222*F222</f>
        <v>3.4719999999999998E-3</v>
      </c>
    </row>
    <row r="223" spans="2:7" ht="7.5" customHeight="1" x14ac:dyDescent="0.65">
      <c r="B223" s="14"/>
      <c r="C223" s="14"/>
      <c r="D223" s="11" t="s">
        <v>50</v>
      </c>
      <c r="E223" s="15"/>
      <c r="F223" s="15"/>
      <c r="G223" s="8">
        <v>6.9399999999999996E-4</v>
      </c>
    </row>
    <row r="224" spans="2:7" ht="13.5" customHeight="1" x14ac:dyDescent="0.65">
      <c r="B224" s="8">
        <f>C222+G223</f>
        <v>0.69305511111111118</v>
      </c>
      <c r="C224" s="8">
        <f>B224+G224</f>
        <v>0.69652711111111121</v>
      </c>
      <c r="D224" s="18" t="s">
        <v>142</v>
      </c>
      <c r="E224" s="10">
        <v>1</v>
      </c>
      <c r="F224" s="8">
        <v>3.4719999999999998E-3</v>
      </c>
      <c r="G224" s="8">
        <f>E224*F224</f>
        <v>3.4719999999999998E-3</v>
      </c>
    </row>
    <row r="225" spans="2:7" ht="13.5" customHeight="1" x14ac:dyDescent="0.65">
      <c r="B225" s="8">
        <f>C224+2/24/60</f>
        <v>0.69791600000000009</v>
      </c>
      <c r="C225" s="8"/>
      <c r="D225" s="9" t="s">
        <v>13</v>
      </c>
      <c r="E225" s="10">
        <v>1</v>
      </c>
      <c r="F225" s="8">
        <v>0</v>
      </c>
      <c r="G225" s="8">
        <v>0</v>
      </c>
    </row>
    <row r="226" spans="2:7" ht="13.5" customHeight="1" x14ac:dyDescent="0.65">
      <c r="B226" s="8">
        <f>C224+7/24/60</f>
        <v>0.7013882222222223</v>
      </c>
      <c r="C226" s="8">
        <f>B226+G226</f>
        <v>0.71180488888888893</v>
      </c>
      <c r="D226" s="12" t="s">
        <v>54</v>
      </c>
      <c r="E226" s="10">
        <v>1</v>
      </c>
      <c r="F226" s="8">
        <v>1.0416666666666666E-2</v>
      </c>
      <c r="G226" s="8">
        <f>E226*F226</f>
        <v>1.0416666666666666E-2</v>
      </c>
    </row>
    <row r="227" spans="2:7" ht="13.5" customHeight="1" x14ac:dyDescent="0.65">
      <c r="B227" s="8">
        <v>0.72916666666666663</v>
      </c>
      <c r="C227" s="8"/>
      <c r="D227" s="16" t="s">
        <v>143</v>
      </c>
      <c r="E227" s="10"/>
      <c r="F227" s="8"/>
      <c r="G227" s="8"/>
    </row>
    <row r="228" spans="2:7" ht="13.5" customHeight="1" x14ac:dyDescent="0.65">
      <c r="B228" s="8">
        <f>C226+1/48</f>
        <v>0.7326382222222223</v>
      </c>
      <c r="C228" s="8">
        <f>B228+G228</f>
        <v>0.75347155555555567</v>
      </c>
      <c r="D228" s="11" t="s">
        <v>57</v>
      </c>
      <c r="E228" s="10">
        <v>1</v>
      </c>
      <c r="F228" s="8">
        <v>2.0833333333333332E-2</v>
      </c>
      <c r="G228" s="8">
        <f>E228*F228</f>
        <v>2.0833333333333332E-2</v>
      </c>
    </row>
    <row r="229" spans="2:7" ht="13.5" customHeight="1" x14ac:dyDescent="0.65">
      <c r="B229" s="8">
        <f>C228+F228+1/96</f>
        <v>0.78472155555555567</v>
      </c>
      <c r="C229" s="8"/>
      <c r="D229" s="16" t="s">
        <v>90</v>
      </c>
      <c r="E229" s="10"/>
      <c r="F229" s="8"/>
      <c r="G229" s="8"/>
    </row>
    <row r="230" spans="2:7" ht="13.5" customHeight="1" x14ac:dyDescent="0.65">
      <c r="B230" s="38" t="s">
        <v>144</v>
      </c>
      <c r="C230" s="36"/>
      <c r="D230" s="2" t="s">
        <v>145</v>
      </c>
      <c r="E230" s="32" t="s">
        <v>146</v>
      </c>
      <c r="F230" s="2" t="s">
        <v>147</v>
      </c>
      <c r="G230" s="3" t="s">
        <v>148</v>
      </c>
    </row>
    <row r="231" spans="2:7" ht="13.5" customHeight="1" x14ac:dyDescent="0.65">
      <c r="B231" s="1" t="s">
        <v>149</v>
      </c>
      <c r="C231" s="1" t="s">
        <v>150</v>
      </c>
      <c r="D231" s="5">
        <f>D185+1</f>
        <v>45522</v>
      </c>
      <c r="E231" s="33"/>
      <c r="F231" s="6"/>
      <c r="G231" s="6"/>
    </row>
    <row r="232" spans="2:7" ht="13.5" customHeight="1" x14ac:dyDescent="0.65">
      <c r="B232" s="7">
        <v>0.29166700000000001</v>
      </c>
      <c r="C232" s="8">
        <f>B232+F232</f>
        <v>0.30555599999999999</v>
      </c>
      <c r="D232" s="9" t="s">
        <v>7</v>
      </c>
      <c r="E232" s="10">
        <v>1</v>
      </c>
      <c r="F232" s="8">
        <v>1.3889E-2</v>
      </c>
      <c r="G232" s="8">
        <f>E232*F232</f>
        <v>1.3889E-2</v>
      </c>
    </row>
    <row r="233" spans="2:7" ht="13.5" customHeight="1" x14ac:dyDescent="0.65">
      <c r="B233" s="7">
        <v>0.29166666666666669</v>
      </c>
      <c r="C233" s="8"/>
      <c r="D233" s="11" t="s">
        <v>151</v>
      </c>
      <c r="E233" s="10"/>
      <c r="F233" s="8"/>
      <c r="G233" s="8"/>
    </row>
    <row r="234" spans="2:7" ht="13.5" customHeight="1" x14ac:dyDescent="0.65">
      <c r="B234" s="8">
        <f>C232</f>
        <v>0.30555599999999999</v>
      </c>
      <c r="C234" s="8">
        <f>B234+G234</f>
        <v>0.36458377777777778</v>
      </c>
      <c r="D234" s="11" t="s">
        <v>65</v>
      </c>
      <c r="E234" s="10">
        <v>1</v>
      </c>
      <c r="F234" s="8">
        <v>5.9027777777777783E-2</v>
      </c>
      <c r="G234" s="8">
        <f>E234*F234</f>
        <v>5.9027777777777783E-2</v>
      </c>
    </row>
    <row r="235" spans="2:7" ht="13.5" customHeight="1" x14ac:dyDescent="0.65">
      <c r="B235" s="8">
        <v>0.30902777777777779</v>
      </c>
      <c r="C235" s="8">
        <f>B236-1/96</f>
        <v>0.33333333333333326</v>
      </c>
      <c r="D235" s="16" t="s">
        <v>45</v>
      </c>
      <c r="E235" s="10"/>
      <c r="F235" s="8"/>
      <c r="G235" s="8"/>
    </row>
    <row r="236" spans="2:7" ht="13.5" customHeight="1" x14ac:dyDescent="0.65">
      <c r="B236" s="8">
        <f>C236-G236</f>
        <v>0.34374999999999994</v>
      </c>
      <c r="C236" s="8">
        <f>B237</f>
        <v>0.35416666666666663</v>
      </c>
      <c r="D236" s="12" t="s">
        <v>66</v>
      </c>
      <c r="E236" s="10">
        <v>1</v>
      </c>
      <c r="F236" s="8">
        <v>1.0416666666666666E-2</v>
      </c>
      <c r="G236" s="8">
        <f t="shared" ref="G236:G237" si="35">E236*F236</f>
        <v>1.0416666666666666E-2</v>
      </c>
    </row>
    <row r="237" spans="2:7" ht="13.5" customHeight="1" x14ac:dyDescent="0.65">
      <c r="B237" s="8">
        <f>B239-1/96</f>
        <v>0.35416666666666663</v>
      </c>
      <c r="C237" s="8">
        <f>B237+G237</f>
        <v>0.36458333333333331</v>
      </c>
      <c r="D237" s="11" t="s">
        <v>67</v>
      </c>
      <c r="E237" s="10">
        <v>1</v>
      </c>
      <c r="F237" s="8">
        <v>1.0416666666666666E-2</v>
      </c>
      <c r="G237" s="8">
        <f t="shared" si="35"/>
        <v>1.0416666666666666E-2</v>
      </c>
    </row>
    <row r="238" spans="2:7" ht="13.5" customHeight="1" x14ac:dyDescent="0.65">
      <c r="B238" s="39" t="s">
        <v>129</v>
      </c>
      <c r="C238" s="35"/>
      <c r="D238" s="35"/>
      <c r="E238" s="35"/>
      <c r="F238" s="35"/>
      <c r="G238" s="36"/>
    </row>
    <row r="239" spans="2:7" ht="13.5" customHeight="1" x14ac:dyDescent="0.65">
      <c r="B239" s="7">
        <f>B241-15/60/24</f>
        <v>0.36458333333333331</v>
      </c>
      <c r="C239" s="8">
        <f>B239+G239</f>
        <v>0.36874999999999997</v>
      </c>
      <c r="D239" s="11" t="s">
        <v>69</v>
      </c>
      <c r="E239" s="10">
        <v>4</v>
      </c>
      <c r="F239" s="8">
        <v>1.0416666666666667E-3</v>
      </c>
      <c r="G239" s="8">
        <f>E239*F239</f>
        <v>4.1666666666666666E-3</v>
      </c>
    </row>
    <row r="240" spans="2:7" ht="7.5" customHeight="1" x14ac:dyDescent="0.65">
      <c r="B240" s="14"/>
      <c r="C240" s="14"/>
      <c r="D240" s="11" t="s">
        <v>50</v>
      </c>
      <c r="E240" s="15"/>
      <c r="F240" s="15"/>
      <c r="G240" s="8">
        <f>B241-C239</f>
        <v>6.2500000000000333E-3</v>
      </c>
    </row>
    <row r="241" spans="2:7" ht="13.5" customHeight="1" x14ac:dyDescent="0.65">
      <c r="B241" s="7">
        <v>0.375</v>
      </c>
      <c r="C241" s="8">
        <f>B241+G241</f>
        <v>0.40625</v>
      </c>
      <c r="D241" s="11" t="s">
        <v>152</v>
      </c>
      <c r="E241" s="10">
        <f>Progressions!C2</f>
        <v>30</v>
      </c>
      <c r="F241" s="8">
        <v>1.0416666666666667E-3</v>
      </c>
      <c r="G241" s="8">
        <f>E241*F241</f>
        <v>3.125E-2</v>
      </c>
    </row>
    <row r="242" spans="2:7" ht="7.5" customHeight="1" x14ac:dyDescent="0.65">
      <c r="B242" s="14"/>
      <c r="C242" s="14"/>
      <c r="D242" s="11"/>
      <c r="E242" s="15"/>
      <c r="F242" s="15"/>
      <c r="G242" s="8">
        <v>3.4719999999999998E-3</v>
      </c>
    </row>
    <row r="243" spans="2:7" ht="13.5" customHeight="1" x14ac:dyDescent="0.65">
      <c r="B243" s="8">
        <f>C241+G242</f>
        <v>0.40972199999999998</v>
      </c>
      <c r="C243" s="8">
        <f>B243+G243</f>
        <v>0.44097199999999998</v>
      </c>
      <c r="D243" s="11" t="s">
        <v>153</v>
      </c>
      <c r="E243" s="10">
        <f>Progressions!C4</f>
        <v>30</v>
      </c>
      <c r="F243" s="8">
        <v>1.0416666666666667E-3</v>
      </c>
      <c r="G243" s="8">
        <f>E243*F243</f>
        <v>3.125E-2</v>
      </c>
    </row>
    <row r="244" spans="2:7" ht="7.5" customHeight="1" x14ac:dyDescent="0.65">
      <c r="B244" s="14"/>
      <c r="C244" s="14"/>
      <c r="D244" s="11" t="s">
        <v>50</v>
      </c>
      <c r="E244" s="15"/>
      <c r="F244" s="15"/>
      <c r="G244" s="8">
        <v>3.472222222222222E-3</v>
      </c>
    </row>
    <row r="245" spans="2:7" ht="13.5" customHeight="1" x14ac:dyDescent="0.65">
      <c r="B245" s="8">
        <f>C243+G244</f>
        <v>0.44444422222222218</v>
      </c>
      <c r="C245" s="8">
        <f>B245+G245</f>
        <v>0.47569422222222218</v>
      </c>
      <c r="D245" s="11" t="s">
        <v>154</v>
      </c>
      <c r="E245" s="10">
        <f>Progressions!C2</f>
        <v>30</v>
      </c>
      <c r="F245" s="8">
        <v>1.0416666666666667E-3</v>
      </c>
      <c r="G245" s="8">
        <f>E245*F245</f>
        <v>3.125E-2</v>
      </c>
    </row>
    <row r="246" spans="2:7" ht="7.5" customHeight="1" x14ac:dyDescent="0.65">
      <c r="B246" s="14"/>
      <c r="C246" s="14"/>
      <c r="D246" s="11" t="s">
        <v>50</v>
      </c>
      <c r="E246" s="15"/>
      <c r="F246" s="15"/>
      <c r="G246" s="8">
        <v>3.4719999999999998E-3</v>
      </c>
    </row>
    <row r="247" spans="2:7" ht="13.5" customHeight="1" x14ac:dyDescent="0.65">
      <c r="B247" s="8">
        <f>C245+G246</f>
        <v>0.47916622222222216</v>
      </c>
      <c r="C247" s="8">
        <f>B247+G247</f>
        <v>0.51041622222222216</v>
      </c>
      <c r="D247" s="11" t="s">
        <v>155</v>
      </c>
      <c r="E247" s="10">
        <f>Progressions!C4</f>
        <v>30</v>
      </c>
      <c r="F247" s="8">
        <v>1.0416666666666667E-3</v>
      </c>
      <c r="G247" s="8">
        <f>E247*F247</f>
        <v>3.125E-2</v>
      </c>
    </row>
    <row r="248" spans="2:7" ht="7.5" customHeight="1" x14ac:dyDescent="0.65">
      <c r="B248" s="14"/>
      <c r="C248" s="14"/>
      <c r="D248" s="11" t="s">
        <v>50</v>
      </c>
      <c r="E248" s="15"/>
      <c r="F248" s="15"/>
      <c r="G248" s="8">
        <v>3.125E-2</v>
      </c>
    </row>
    <row r="249" spans="2:7" ht="13.5" customHeight="1" x14ac:dyDescent="0.65">
      <c r="B249" s="8">
        <f>B250-1/96</f>
        <v>0.53124955555555553</v>
      </c>
      <c r="C249" s="8">
        <f t="shared" ref="C249:C250" si="36">B249+G249</f>
        <v>0.54166622222222216</v>
      </c>
      <c r="D249" s="17" t="s">
        <v>67</v>
      </c>
      <c r="E249" s="10">
        <v>1</v>
      </c>
      <c r="F249" s="8">
        <v>1.0416666666666666E-2</v>
      </c>
      <c r="G249" s="8">
        <f t="shared" ref="G249:G250" si="37">E249*F249</f>
        <v>1.0416666666666666E-2</v>
      </c>
    </row>
    <row r="250" spans="2:7" ht="13.5" customHeight="1" x14ac:dyDescent="0.65">
      <c r="B250" s="20">
        <f>C247+G248</f>
        <v>0.54166622222222216</v>
      </c>
      <c r="C250" s="20">
        <f t="shared" si="36"/>
        <v>0.55833288888888888</v>
      </c>
      <c r="D250" s="18" t="s">
        <v>156</v>
      </c>
      <c r="E250" s="21">
        <f>Progressions!D2</f>
        <v>12</v>
      </c>
      <c r="F250" s="20">
        <v>1.3888888888888889E-3</v>
      </c>
      <c r="G250" s="20">
        <f t="shared" si="37"/>
        <v>1.6666666666666666E-2</v>
      </c>
    </row>
    <row r="251" spans="2:7" ht="7.5" customHeight="1" x14ac:dyDescent="0.65">
      <c r="B251" s="14"/>
      <c r="C251" s="14"/>
      <c r="D251" s="11" t="s">
        <v>50</v>
      </c>
      <c r="E251" s="15"/>
      <c r="F251" s="15"/>
      <c r="G251" s="8">
        <v>4.1666666666666666E-3</v>
      </c>
    </row>
    <row r="252" spans="2:7" ht="13.5" customHeight="1" x14ac:dyDescent="0.65">
      <c r="B252" s="20">
        <f>C250+G251</f>
        <v>0.56249955555555553</v>
      </c>
      <c r="C252" s="20">
        <f>B252+G252</f>
        <v>0.57916622222222225</v>
      </c>
      <c r="D252" s="18" t="s">
        <v>157</v>
      </c>
      <c r="E252" s="21">
        <f>Progressions!D4</f>
        <v>12</v>
      </c>
      <c r="F252" s="20">
        <v>1.3888888888888889E-3</v>
      </c>
      <c r="G252" s="20">
        <f>E252*F252</f>
        <v>1.6666666666666666E-2</v>
      </c>
    </row>
    <row r="253" spans="2:7" ht="7.5" customHeight="1" x14ac:dyDescent="0.65">
      <c r="B253" s="14"/>
      <c r="C253" s="14"/>
      <c r="D253" s="11" t="s">
        <v>50</v>
      </c>
      <c r="E253" s="15"/>
      <c r="F253" s="15"/>
      <c r="G253" s="8">
        <v>4.1666666666666666E-3</v>
      </c>
    </row>
    <row r="254" spans="2:7" ht="13.5" customHeight="1" x14ac:dyDescent="0.65">
      <c r="B254" s="20">
        <f>C252+G253</f>
        <v>0.5833328888888889</v>
      </c>
      <c r="C254" s="20">
        <f>B254+G254</f>
        <v>0.60000088888888892</v>
      </c>
      <c r="D254" s="18" t="s">
        <v>158</v>
      </c>
      <c r="E254" s="21">
        <f>Progressions!D2</f>
        <v>12</v>
      </c>
      <c r="F254" s="20">
        <v>1.389E-3</v>
      </c>
      <c r="G254" s="20">
        <f>E254*F254</f>
        <v>1.6668000000000002E-2</v>
      </c>
    </row>
    <row r="255" spans="2:7" ht="7.5" customHeight="1" x14ac:dyDescent="0.65">
      <c r="B255" s="14"/>
      <c r="C255" s="14"/>
      <c r="D255" s="11" t="s">
        <v>50</v>
      </c>
      <c r="E255" s="15"/>
      <c r="F255" s="15"/>
      <c r="G255" s="8">
        <v>4.1666666666666666E-3</v>
      </c>
    </row>
    <row r="256" spans="2:7" ht="13.5" customHeight="1" x14ac:dyDescent="0.65">
      <c r="B256" s="20">
        <f>C254+G255</f>
        <v>0.60416755555555557</v>
      </c>
      <c r="C256" s="20">
        <f>B256+G256</f>
        <v>0.62083555555555558</v>
      </c>
      <c r="D256" s="18" t="s">
        <v>159</v>
      </c>
      <c r="E256" s="21">
        <f>Progressions!D4</f>
        <v>12</v>
      </c>
      <c r="F256" s="20">
        <v>1.389E-3</v>
      </c>
      <c r="G256" s="20">
        <f>E256*F256</f>
        <v>1.6668000000000002E-2</v>
      </c>
    </row>
    <row r="257" spans="2:7" ht="7.5" customHeight="1" x14ac:dyDescent="0.65">
      <c r="B257" s="14"/>
      <c r="C257" s="14"/>
      <c r="D257" s="11" t="s">
        <v>50</v>
      </c>
      <c r="E257" s="15"/>
      <c r="F257" s="15"/>
      <c r="G257" s="7">
        <v>4.1666666666666666E-3</v>
      </c>
    </row>
    <row r="258" spans="2:7" ht="13.5" customHeight="1" x14ac:dyDescent="0.65">
      <c r="B258" s="39" t="s">
        <v>138</v>
      </c>
      <c r="C258" s="35"/>
      <c r="D258" s="35"/>
      <c r="E258" s="35"/>
      <c r="F258" s="35"/>
      <c r="G258" s="36"/>
    </row>
    <row r="259" spans="2:7" ht="13.5" customHeight="1" x14ac:dyDescent="0.65">
      <c r="B259" s="7">
        <f>C256+G257</f>
        <v>0.62500222222222224</v>
      </c>
      <c r="C259" s="8">
        <f>B259+G259</f>
        <v>0.62847422222222227</v>
      </c>
      <c r="D259" s="18" t="s">
        <v>160</v>
      </c>
      <c r="E259" s="10">
        <v>1</v>
      </c>
      <c r="F259" s="8">
        <v>3.4719999999999998E-3</v>
      </c>
      <c r="G259" s="8">
        <f>E259*F259</f>
        <v>3.4719999999999998E-3</v>
      </c>
    </row>
    <row r="260" spans="2:7" ht="7.5" customHeight="1" x14ac:dyDescent="0.65">
      <c r="B260" s="14"/>
      <c r="C260" s="14"/>
      <c r="D260" s="11" t="s">
        <v>50</v>
      </c>
      <c r="E260" s="15"/>
      <c r="F260" s="15"/>
      <c r="G260" s="8">
        <v>6.9399999999999996E-4</v>
      </c>
    </row>
    <row r="261" spans="2:7" ht="13.5" customHeight="1" x14ac:dyDescent="0.65">
      <c r="B261" s="8">
        <f>C259+G260</f>
        <v>0.62916822222222224</v>
      </c>
      <c r="C261" s="8">
        <f>B261+G261</f>
        <v>0.63264022222222227</v>
      </c>
      <c r="D261" s="18" t="s">
        <v>161</v>
      </c>
      <c r="E261" s="10">
        <v>1</v>
      </c>
      <c r="F261" s="8">
        <v>3.4719999999999998E-3</v>
      </c>
      <c r="G261" s="8">
        <f>E261*F261</f>
        <v>3.4719999999999998E-3</v>
      </c>
    </row>
    <row r="262" spans="2:7" ht="7.5" customHeight="1" x14ac:dyDescent="0.65">
      <c r="B262" s="14"/>
      <c r="C262" s="14"/>
      <c r="D262" s="11" t="s">
        <v>50</v>
      </c>
      <c r="E262" s="15"/>
      <c r="F262" s="15"/>
      <c r="G262" s="8">
        <v>6.9399999999999996E-4</v>
      </c>
    </row>
    <row r="263" spans="2:7" ht="13.5" customHeight="1" x14ac:dyDescent="0.65">
      <c r="B263" s="8">
        <f>C261+G262</f>
        <v>0.63333422222222224</v>
      </c>
      <c r="C263" s="8">
        <f>B263+G263</f>
        <v>0.63680622222222227</v>
      </c>
      <c r="D263" s="18" t="s">
        <v>162</v>
      </c>
      <c r="E263" s="10">
        <v>1</v>
      </c>
      <c r="F263" s="8">
        <v>3.4719999999999998E-3</v>
      </c>
      <c r="G263" s="8">
        <f>E263*F263</f>
        <v>3.4719999999999998E-3</v>
      </c>
    </row>
    <row r="264" spans="2:7" ht="7.5" customHeight="1" x14ac:dyDescent="0.65">
      <c r="B264" s="14"/>
      <c r="C264" s="14"/>
      <c r="D264" s="11" t="s">
        <v>50</v>
      </c>
      <c r="E264" s="15"/>
      <c r="F264" s="15"/>
      <c r="G264" s="8">
        <v>6.9399999999999996E-4</v>
      </c>
    </row>
    <row r="265" spans="2:7" ht="13.5" customHeight="1" x14ac:dyDescent="0.65">
      <c r="B265" s="8">
        <f>C263+G264</f>
        <v>0.63750022222222225</v>
      </c>
      <c r="C265" s="8">
        <f>B265+G265</f>
        <v>0.64097222222222228</v>
      </c>
      <c r="D265" s="18" t="s">
        <v>163</v>
      </c>
      <c r="E265" s="10">
        <v>1</v>
      </c>
      <c r="F265" s="8">
        <v>3.4719999999999998E-3</v>
      </c>
      <c r="G265" s="8">
        <f>E265*F265</f>
        <v>3.4719999999999998E-3</v>
      </c>
    </row>
    <row r="266" spans="2:7" ht="7.5" customHeight="1" x14ac:dyDescent="0.65">
      <c r="B266" s="14"/>
      <c r="C266" s="14"/>
      <c r="D266" s="11" t="s">
        <v>50</v>
      </c>
      <c r="E266" s="15"/>
      <c r="F266" s="15"/>
      <c r="G266" s="8">
        <v>1.3888888888888889E-3</v>
      </c>
    </row>
    <row r="267" spans="2:7" ht="13.5" customHeight="1" x14ac:dyDescent="0.65">
      <c r="B267" s="8">
        <f>C265+G266</f>
        <v>0.64236111111111116</v>
      </c>
      <c r="C267" s="8">
        <f>B267+G267</f>
        <v>0.68402777777777779</v>
      </c>
      <c r="D267" s="11" t="s">
        <v>10</v>
      </c>
      <c r="E267" s="10">
        <v>1</v>
      </c>
      <c r="F267" s="8">
        <v>4.1666666666666664E-2</v>
      </c>
      <c r="G267" s="8">
        <f>E267*F267</f>
        <v>4.1666666666666664E-2</v>
      </c>
    </row>
    <row r="268" spans="2:7" ht="7.5" customHeight="1" x14ac:dyDescent="0.65">
      <c r="B268" s="14"/>
      <c r="C268" s="14"/>
      <c r="D268" s="22" t="s">
        <v>50</v>
      </c>
      <c r="E268" s="15"/>
      <c r="F268" s="15"/>
      <c r="G268" s="8">
        <v>3.472222222222222E-3</v>
      </c>
    </row>
    <row r="269" spans="2:7" ht="13.5" customHeight="1" x14ac:dyDescent="0.65">
      <c r="B269" s="34" t="s">
        <v>164</v>
      </c>
      <c r="C269" s="35"/>
      <c r="D269" s="35"/>
      <c r="E269" s="35"/>
      <c r="F269" s="35"/>
      <c r="G269" s="36"/>
    </row>
    <row r="270" spans="2:7" ht="13.5" customHeight="1" x14ac:dyDescent="0.65">
      <c r="B270" s="8">
        <f>B271-1/96</f>
        <v>0.67708333333333337</v>
      </c>
      <c r="C270" s="8">
        <f t="shared" ref="C270:C271" si="38">B270+G270</f>
        <v>0.6875</v>
      </c>
      <c r="D270" s="17" t="s">
        <v>67</v>
      </c>
      <c r="E270" s="10">
        <v>1</v>
      </c>
      <c r="F270" s="8">
        <v>1.0416666666666666E-2</v>
      </c>
      <c r="G270" s="8">
        <f t="shared" ref="G270:G271" si="39">E270*F270</f>
        <v>1.0416666666666666E-2</v>
      </c>
    </row>
    <row r="271" spans="2:7" ht="13.5" customHeight="1" x14ac:dyDescent="0.65">
      <c r="B271" s="7">
        <f>C267+G268</f>
        <v>0.6875</v>
      </c>
      <c r="C271" s="8">
        <f t="shared" si="38"/>
        <v>0.69861111111111107</v>
      </c>
      <c r="D271" s="22" t="s">
        <v>165</v>
      </c>
      <c r="E271" s="10">
        <v>4</v>
      </c>
      <c r="F271" s="8">
        <v>2.7777777777777779E-3</v>
      </c>
      <c r="G271" s="8">
        <f t="shared" si="39"/>
        <v>1.1111111111111112E-2</v>
      </c>
    </row>
    <row r="272" spans="2:7" ht="7.5" customHeight="1" x14ac:dyDescent="0.65">
      <c r="B272" s="14"/>
      <c r="C272" s="14"/>
      <c r="D272" s="22" t="s">
        <v>50</v>
      </c>
      <c r="E272" s="15"/>
      <c r="F272" s="15"/>
      <c r="G272" s="8">
        <v>6.9399999999999996E-4</v>
      </c>
    </row>
    <row r="273" spans="2:7" ht="13.5" customHeight="1" x14ac:dyDescent="0.65">
      <c r="B273" s="8">
        <f>C271+G272</f>
        <v>0.69930511111111104</v>
      </c>
      <c r="C273" s="8">
        <f>B273+G273</f>
        <v>0.71041622222222212</v>
      </c>
      <c r="D273" s="22" t="s">
        <v>166</v>
      </c>
      <c r="E273" s="10">
        <v>4</v>
      </c>
      <c r="F273" s="8">
        <v>2.7777777777777779E-3</v>
      </c>
      <c r="G273" s="8">
        <f>E273*F273</f>
        <v>1.1111111111111112E-2</v>
      </c>
    </row>
    <row r="274" spans="2:7" ht="7.5" customHeight="1" x14ac:dyDescent="0.65">
      <c r="B274" s="14"/>
      <c r="C274" s="14"/>
      <c r="D274" s="22" t="s">
        <v>50</v>
      </c>
      <c r="E274" s="15"/>
      <c r="F274" s="15"/>
      <c r="G274" s="8">
        <v>6.9399999999999996E-4</v>
      </c>
    </row>
    <row r="275" spans="2:7" ht="13.5" customHeight="1" x14ac:dyDescent="0.65">
      <c r="B275" s="8">
        <f>C273+G274</f>
        <v>0.71111022222222209</v>
      </c>
      <c r="C275" s="8">
        <f>B275+G275</f>
        <v>0.72222133333333316</v>
      </c>
      <c r="D275" s="22" t="s">
        <v>167</v>
      </c>
      <c r="E275" s="10">
        <v>4</v>
      </c>
      <c r="F275" s="8">
        <v>2.7777777777777779E-3</v>
      </c>
      <c r="G275" s="8">
        <f>E275*F275</f>
        <v>1.1111111111111112E-2</v>
      </c>
    </row>
    <row r="276" spans="2:7" ht="7.5" customHeight="1" x14ac:dyDescent="0.65">
      <c r="B276" s="14"/>
      <c r="C276" s="14"/>
      <c r="D276" s="22" t="s">
        <v>50</v>
      </c>
      <c r="E276" s="15"/>
      <c r="F276" s="15"/>
      <c r="G276" s="8">
        <v>6.9399999999999996E-4</v>
      </c>
    </row>
    <row r="277" spans="2:7" ht="13.5" customHeight="1" x14ac:dyDescent="0.65">
      <c r="B277" s="8">
        <f>C275+G276</f>
        <v>0.72291533333333313</v>
      </c>
      <c r="C277" s="8">
        <f>B277+G277</f>
        <v>0.7340264444444442</v>
      </c>
      <c r="D277" s="22" t="s">
        <v>168</v>
      </c>
      <c r="E277" s="10">
        <v>4</v>
      </c>
      <c r="F277" s="8">
        <v>2.7777777777777779E-3</v>
      </c>
      <c r="G277" s="8">
        <f>E277*F277</f>
        <v>1.1111111111111112E-2</v>
      </c>
    </row>
    <row r="278" spans="2:7" ht="7.5" customHeight="1" x14ac:dyDescent="0.65">
      <c r="B278" s="14"/>
      <c r="C278" s="14"/>
      <c r="D278" s="22" t="s">
        <v>50</v>
      </c>
      <c r="E278" s="15"/>
      <c r="F278" s="15"/>
      <c r="G278" s="7">
        <v>4.1666666666666666E-3</v>
      </c>
    </row>
    <row r="279" spans="2:7" ht="13.5" customHeight="1" x14ac:dyDescent="0.65">
      <c r="B279" s="34" t="s">
        <v>169</v>
      </c>
      <c r="C279" s="35"/>
      <c r="D279" s="35"/>
      <c r="E279" s="35"/>
      <c r="F279" s="35"/>
      <c r="G279" s="36"/>
    </row>
    <row r="280" spans="2:7" ht="13.5" customHeight="1" x14ac:dyDescent="0.65">
      <c r="B280" s="7">
        <f>C277+G278</f>
        <v>0.73819311111111086</v>
      </c>
      <c r="C280" s="8">
        <f>B280+G280</f>
        <v>0.74374866666666639</v>
      </c>
      <c r="D280" s="22" t="s">
        <v>170</v>
      </c>
      <c r="E280" s="10">
        <v>2</v>
      </c>
      <c r="F280" s="8">
        <v>2.7777777777777779E-3</v>
      </c>
      <c r="G280" s="8">
        <f>E280*F280</f>
        <v>5.5555555555555558E-3</v>
      </c>
    </row>
    <row r="281" spans="2:7" ht="7.5" customHeight="1" x14ac:dyDescent="0.65">
      <c r="B281" s="14"/>
      <c r="C281" s="14"/>
      <c r="D281" s="22" t="s">
        <v>50</v>
      </c>
      <c r="E281" s="15"/>
      <c r="F281" s="15"/>
      <c r="G281" s="8">
        <v>6.9399999999999996E-4</v>
      </c>
    </row>
    <row r="282" spans="2:7" ht="13.5" customHeight="1" x14ac:dyDescent="0.65">
      <c r="B282" s="8">
        <f>C280+G281</f>
        <v>0.74444266666666636</v>
      </c>
      <c r="C282" s="8">
        <f>B282+G282</f>
        <v>0.7499982222222219</v>
      </c>
      <c r="D282" s="22" t="s">
        <v>171</v>
      </c>
      <c r="E282" s="10">
        <v>2</v>
      </c>
      <c r="F282" s="8">
        <v>2.7777777777777779E-3</v>
      </c>
      <c r="G282" s="8">
        <f>E282*F282</f>
        <v>5.5555555555555558E-3</v>
      </c>
    </row>
    <row r="283" spans="2:7" ht="7.5" customHeight="1" x14ac:dyDescent="0.65">
      <c r="B283" s="14"/>
      <c r="C283" s="14"/>
      <c r="D283" s="22" t="s">
        <v>50</v>
      </c>
      <c r="E283" s="15"/>
      <c r="F283" s="15"/>
      <c r="G283" s="8">
        <v>6.9399999999999996E-4</v>
      </c>
    </row>
    <row r="284" spans="2:7" ht="13.5" customHeight="1" x14ac:dyDescent="0.65">
      <c r="B284" s="8">
        <f>C282+G283</f>
        <v>0.75069222222222187</v>
      </c>
      <c r="C284" s="8">
        <f>B284+G284</f>
        <v>0.75624777777777741</v>
      </c>
      <c r="D284" s="22" t="s">
        <v>172</v>
      </c>
      <c r="E284" s="10">
        <v>2</v>
      </c>
      <c r="F284" s="8">
        <v>2.7777777777777779E-3</v>
      </c>
      <c r="G284" s="8">
        <f>E284*F284</f>
        <v>5.5555555555555558E-3</v>
      </c>
    </row>
    <row r="285" spans="2:7" ht="7.5" customHeight="1" x14ac:dyDescent="0.65">
      <c r="B285" s="14"/>
      <c r="C285" s="14"/>
      <c r="D285" s="22" t="s">
        <v>50</v>
      </c>
      <c r="E285" s="15"/>
      <c r="F285" s="15"/>
      <c r="G285" s="8">
        <v>6.9399999999999996E-4</v>
      </c>
    </row>
    <row r="286" spans="2:7" ht="13.5" customHeight="1" x14ac:dyDescent="0.65">
      <c r="B286" s="8">
        <f>C284+G285</f>
        <v>0.75694177777777738</v>
      </c>
      <c r="C286" s="8">
        <f>B286+G286</f>
        <v>0.76249733333333292</v>
      </c>
      <c r="D286" s="22" t="s">
        <v>173</v>
      </c>
      <c r="E286" s="10">
        <v>2</v>
      </c>
      <c r="F286" s="8">
        <v>2.7777777777777779E-3</v>
      </c>
      <c r="G286" s="8">
        <f>E286*F286</f>
        <v>5.5555555555555558E-3</v>
      </c>
    </row>
    <row r="287" spans="2:7" ht="7.5" customHeight="1" x14ac:dyDescent="0.65">
      <c r="B287" s="14"/>
      <c r="C287" s="14"/>
      <c r="D287" s="22" t="s">
        <v>50</v>
      </c>
      <c r="E287" s="15"/>
      <c r="F287" s="15"/>
      <c r="G287" s="8">
        <v>2.0830000000000002E-3</v>
      </c>
    </row>
    <row r="288" spans="2:7" ht="13.5" customHeight="1" x14ac:dyDescent="0.65">
      <c r="B288" s="34" t="s">
        <v>174</v>
      </c>
      <c r="C288" s="35"/>
      <c r="D288" s="35"/>
      <c r="E288" s="35"/>
      <c r="F288" s="35"/>
      <c r="G288" s="36"/>
    </row>
    <row r="289" spans="2:7" ht="13.5" customHeight="1" x14ac:dyDescent="0.65">
      <c r="B289" s="7">
        <f>C286+G287</f>
        <v>0.76458033333333286</v>
      </c>
      <c r="C289" s="20">
        <f>B289+G289</f>
        <v>0.76735811111111063</v>
      </c>
      <c r="D289" s="23" t="s">
        <v>175</v>
      </c>
      <c r="E289" s="21">
        <v>1</v>
      </c>
      <c r="F289" s="20">
        <v>2.7777777777777779E-3</v>
      </c>
      <c r="G289" s="20">
        <f>E289*F289</f>
        <v>2.7777777777777779E-3</v>
      </c>
    </row>
    <row r="290" spans="2:7" ht="7.5" customHeight="1" x14ac:dyDescent="0.65">
      <c r="B290" s="14"/>
      <c r="C290" s="14"/>
      <c r="D290" s="22" t="s">
        <v>50</v>
      </c>
      <c r="E290" s="15"/>
      <c r="F290" s="15"/>
      <c r="G290" s="8">
        <v>6.9399999999999996E-4</v>
      </c>
    </row>
    <row r="291" spans="2:7" ht="13.5" customHeight="1" x14ac:dyDescent="0.65">
      <c r="B291" s="20">
        <f>C289+G290</f>
        <v>0.7680521111111106</v>
      </c>
      <c r="C291" s="20">
        <f>B291+G291</f>
        <v>0.77082988888888837</v>
      </c>
      <c r="D291" s="23" t="s">
        <v>176</v>
      </c>
      <c r="E291" s="21">
        <v>1</v>
      </c>
      <c r="F291" s="20">
        <v>2.7777777777777779E-3</v>
      </c>
      <c r="G291" s="20">
        <f>E291*F291</f>
        <v>2.7777777777777779E-3</v>
      </c>
    </row>
    <row r="292" spans="2:7" ht="7.5" customHeight="1" x14ac:dyDescent="0.65">
      <c r="B292" s="14"/>
      <c r="C292" s="14"/>
      <c r="D292" s="22" t="s">
        <v>50</v>
      </c>
      <c r="E292" s="15"/>
      <c r="F292" s="15"/>
      <c r="G292" s="8">
        <v>6.9399999999999996E-4</v>
      </c>
    </row>
    <row r="293" spans="2:7" ht="13.5" customHeight="1" x14ac:dyDescent="0.65">
      <c r="B293" s="20">
        <f>C291+G292</f>
        <v>0.77152388888888834</v>
      </c>
      <c r="C293" s="20">
        <f>B293+G293</f>
        <v>0.77430166666666611</v>
      </c>
      <c r="D293" s="23" t="s">
        <v>177</v>
      </c>
      <c r="E293" s="21">
        <v>1</v>
      </c>
      <c r="F293" s="20">
        <v>2.7777777777777779E-3</v>
      </c>
      <c r="G293" s="20">
        <f>E293*F293</f>
        <v>2.7777777777777779E-3</v>
      </c>
    </row>
    <row r="294" spans="2:7" ht="7.5" customHeight="1" x14ac:dyDescent="0.65">
      <c r="B294" s="14"/>
      <c r="C294" s="14"/>
      <c r="D294" s="22" t="s">
        <v>50</v>
      </c>
      <c r="E294" s="15"/>
      <c r="F294" s="15"/>
      <c r="G294" s="8">
        <v>6.9399999999999996E-4</v>
      </c>
    </row>
    <row r="295" spans="2:7" ht="13.5" customHeight="1" x14ac:dyDescent="0.65">
      <c r="B295" s="20">
        <f>C293+G294</f>
        <v>0.77499566666666608</v>
      </c>
      <c r="C295" s="20">
        <f>B295+G295</f>
        <v>0.77777344444444385</v>
      </c>
      <c r="D295" s="23" t="s">
        <v>178</v>
      </c>
      <c r="E295" s="21">
        <v>1</v>
      </c>
      <c r="F295" s="20">
        <v>2.7777777777777779E-3</v>
      </c>
      <c r="G295" s="20">
        <f>E295*F295</f>
        <v>2.7777777777777779E-3</v>
      </c>
    </row>
    <row r="296" spans="2:7" ht="7.5" customHeight="1" x14ac:dyDescent="0.65">
      <c r="B296" s="14"/>
      <c r="C296" s="14"/>
      <c r="D296" s="22" t="s">
        <v>50</v>
      </c>
      <c r="E296" s="15"/>
      <c r="F296" s="15"/>
      <c r="G296" s="24">
        <v>6.9444444444444441E-3</v>
      </c>
    </row>
    <row r="297" spans="2:7" ht="13.5" customHeight="1" x14ac:dyDescent="0.65">
      <c r="B297" s="34" t="s">
        <v>179</v>
      </c>
      <c r="C297" s="35"/>
      <c r="D297" s="35"/>
      <c r="E297" s="35"/>
      <c r="F297" s="35"/>
      <c r="G297" s="36"/>
    </row>
    <row r="298" spans="2:7" ht="13.5" customHeight="1" x14ac:dyDescent="0.65">
      <c r="B298" s="24">
        <f>C295+G296</f>
        <v>0.78471788888888827</v>
      </c>
      <c r="C298" s="8">
        <f>B298+G298</f>
        <v>0.78819011111111048</v>
      </c>
      <c r="D298" s="23" t="s">
        <v>180</v>
      </c>
      <c r="E298" s="10">
        <v>1</v>
      </c>
      <c r="F298" s="8">
        <v>3.472222222222222E-3</v>
      </c>
      <c r="G298" s="8">
        <f>E298*F298</f>
        <v>3.472222222222222E-3</v>
      </c>
    </row>
    <row r="299" spans="2:7" ht="7.5" customHeight="1" x14ac:dyDescent="0.65">
      <c r="B299" s="14"/>
      <c r="C299" s="14"/>
      <c r="D299" s="22" t="s">
        <v>50</v>
      </c>
      <c r="E299" s="15"/>
      <c r="F299" s="15"/>
      <c r="G299" s="8">
        <v>6.9399999999999996E-4</v>
      </c>
    </row>
    <row r="300" spans="2:7" ht="13.5" customHeight="1" x14ac:dyDescent="0.65">
      <c r="B300" s="8">
        <f>C298+G299</f>
        <v>0.78888411111111045</v>
      </c>
      <c r="C300" s="8">
        <f>B300+G300</f>
        <v>0.79235633333333266</v>
      </c>
      <c r="D300" s="23" t="s">
        <v>181</v>
      </c>
      <c r="E300" s="10">
        <v>1</v>
      </c>
      <c r="F300" s="8">
        <v>3.472222222222222E-3</v>
      </c>
      <c r="G300" s="8">
        <f>E300*F300</f>
        <v>3.472222222222222E-3</v>
      </c>
    </row>
    <row r="301" spans="2:7" ht="7.5" customHeight="1" x14ac:dyDescent="0.65">
      <c r="B301" s="14"/>
      <c r="C301" s="14"/>
      <c r="D301" s="22" t="s">
        <v>50</v>
      </c>
      <c r="E301" s="15"/>
      <c r="F301" s="15"/>
      <c r="G301" s="8">
        <v>6.9399999999999996E-4</v>
      </c>
    </row>
    <row r="302" spans="2:7" ht="13.5" customHeight="1" x14ac:dyDescent="0.65">
      <c r="B302" s="8">
        <f>C300+G301</f>
        <v>0.79305033333333264</v>
      </c>
      <c r="C302" s="8">
        <f>B302+G302</f>
        <v>0.79652255555555485</v>
      </c>
      <c r="D302" s="23" t="s">
        <v>182</v>
      </c>
      <c r="E302" s="10">
        <v>1</v>
      </c>
      <c r="F302" s="8">
        <v>3.472222222222222E-3</v>
      </c>
      <c r="G302" s="8">
        <f>E302*F302</f>
        <v>3.472222222222222E-3</v>
      </c>
    </row>
    <row r="303" spans="2:7" ht="7.5" customHeight="1" x14ac:dyDescent="0.65">
      <c r="B303" s="14"/>
      <c r="C303" s="14"/>
      <c r="D303" s="22" t="s">
        <v>50</v>
      </c>
      <c r="E303" s="15"/>
      <c r="F303" s="15"/>
      <c r="G303" s="8">
        <v>6.9444444444444447E-4</v>
      </c>
    </row>
    <row r="304" spans="2:7" ht="13.5" customHeight="1" x14ac:dyDescent="0.65">
      <c r="B304" s="8">
        <f>C302+G303</f>
        <v>0.79721699999999929</v>
      </c>
      <c r="C304" s="8">
        <f>B304+G304</f>
        <v>0.8006892222222215</v>
      </c>
      <c r="D304" s="23" t="s">
        <v>183</v>
      </c>
      <c r="E304" s="10">
        <v>1</v>
      </c>
      <c r="F304" s="8">
        <v>3.472222222222222E-3</v>
      </c>
      <c r="G304" s="8">
        <f>E304*F304</f>
        <v>3.472222222222222E-3</v>
      </c>
    </row>
    <row r="305" spans="2:7" ht="7.5" customHeight="1" x14ac:dyDescent="0.65">
      <c r="B305" s="14"/>
      <c r="C305" s="14"/>
      <c r="D305" s="22" t="s">
        <v>50</v>
      </c>
      <c r="E305" s="15"/>
      <c r="F305" s="15"/>
      <c r="G305" s="8">
        <v>6.9399999999999996E-4</v>
      </c>
    </row>
    <row r="306" spans="2:7" ht="13.5" customHeight="1" x14ac:dyDescent="0.65">
      <c r="B306" s="8">
        <f>C304+G305</f>
        <v>0.80138322222222147</v>
      </c>
      <c r="C306" s="8">
        <f t="shared" ref="C306:C307" si="40">B306+G306</f>
        <v>0.8034665555555548</v>
      </c>
      <c r="D306" s="23" t="s">
        <v>184</v>
      </c>
      <c r="E306" s="10">
        <v>1</v>
      </c>
      <c r="F306" s="8">
        <v>2.0833333333333333E-3</v>
      </c>
      <c r="G306" s="8">
        <f t="shared" ref="G306:G308" si="41">E306*F306</f>
        <v>2.0833333333333333E-3</v>
      </c>
    </row>
    <row r="307" spans="2:7" ht="13.5" customHeight="1" x14ac:dyDescent="0.65">
      <c r="B307" s="8">
        <v>0.77083333333333337</v>
      </c>
      <c r="C307" s="8">
        <f t="shared" si="40"/>
        <v>0.79166666666666674</v>
      </c>
      <c r="D307" s="25" t="s">
        <v>185</v>
      </c>
      <c r="E307" s="10">
        <v>1</v>
      </c>
      <c r="F307" s="8">
        <v>2.0833333333333332E-2</v>
      </c>
      <c r="G307" s="8">
        <f t="shared" si="41"/>
        <v>2.0833333333333332E-2</v>
      </c>
    </row>
    <row r="308" spans="2:7" ht="13.5" customHeight="1" x14ac:dyDescent="0.65">
      <c r="B308" s="8">
        <f>C306+18/60/24</f>
        <v>0.81596655555555475</v>
      </c>
      <c r="C308" s="8">
        <f>B308</f>
        <v>0.81596655555555475</v>
      </c>
      <c r="D308" s="9" t="s">
        <v>13</v>
      </c>
      <c r="E308" s="10">
        <v>1</v>
      </c>
      <c r="F308" s="8">
        <v>0</v>
      </c>
      <c r="G308" s="8">
        <f t="shared" si="41"/>
        <v>0</v>
      </c>
    </row>
  </sheetData>
  <autoFilter ref="B1:G308" xr:uid="{00000000-0009-0000-0000-000000000000}"/>
  <mergeCells count="36">
    <mergeCell ref="B1:C1"/>
    <mergeCell ref="B9:C9"/>
    <mergeCell ref="B18:C18"/>
    <mergeCell ref="B28:C28"/>
    <mergeCell ref="B38:C38"/>
    <mergeCell ref="B45:G45"/>
    <mergeCell ref="B60:C60"/>
    <mergeCell ref="B67:G67"/>
    <mergeCell ref="B87:G87"/>
    <mergeCell ref="B98:G98"/>
    <mergeCell ref="E60:E61"/>
    <mergeCell ref="B112:C112"/>
    <mergeCell ref="B119:G119"/>
    <mergeCell ref="B139:G139"/>
    <mergeCell ref="B150:G150"/>
    <mergeCell ref="B258:G258"/>
    <mergeCell ref="E112:E113"/>
    <mergeCell ref="B171:G171"/>
    <mergeCell ref="B269:G269"/>
    <mergeCell ref="B279:G279"/>
    <mergeCell ref="B288:G288"/>
    <mergeCell ref="B297:G297"/>
    <mergeCell ref="B159:G159"/>
    <mergeCell ref="B184:C184"/>
    <mergeCell ref="B187:G187"/>
    <mergeCell ref="B197:G197"/>
    <mergeCell ref="B217:G217"/>
    <mergeCell ref="B230:C230"/>
    <mergeCell ref="B238:G238"/>
    <mergeCell ref="E184:E185"/>
    <mergeCell ref="E230:E231"/>
    <mergeCell ref="E1:E2"/>
    <mergeCell ref="E9:E10"/>
    <mergeCell ref="E18:E19"/>
    <mergeCell ref="E28:E29"/>
    <mergeCell ref="E38:E39"/>
  </mergeCells>
  <pageMargins left="0.70866141732283472" right="0.70866141732283472" top="0.51181102362204722" bottom="0.51181102362204722" header="0" footer="0"/>
  <pageSetup paperSize="9" scale="79" fitToHeight="0" orientation="portrait" r:id="rId1"/>
  <headerFooter>
    <oddHeader>&amp;C2024 ECA CANOE SLALOM JUNIOR AND U23 CHAMPIONSHIPS Krakow, POL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7802E-B8F7-494B-A0C8-82452D1EEAF2}">
  <dimension ref="A1:C39"/>
  <sheetViews>
    <sheetView workbookViewId="0">
      <selection activeCell="A40" sqref="A40"/>
    </sheetView>
  </sheetViews>
  <sheetFormatPr defaultRowHeight="13.25" x14ac:dyDescent="0.65"/>
  <cols>
    <col min="3" max="3" width="73.44921875" customWidth="1"/>
  </cols>
  <sheetData>
    <row r="1" spans="1:3" x14ac:dyDescent="0.65">
      <c r="A1" s="1" t="s">
        <v>5</v>
      </c>
      <c r="B1" s="1" t="s">
        <v>6</v>
      </c>
      <c r="C1" s="5">
        <f>C3-1</f>
        <v>45514</v>
      </c>
    </row>
    <row r="2" spans="1:3" x14ac:dyDescent="0.65">
      <c r="A2" s="8">
        <f>Schedule!B4</f>
        <v>0.29166666666666663</v>
      </c>
      <c r="B2" s="8">
        <f>Schedule!C7</f>
        <v>0.85416999999999998</v>
      </c>
      <c r="C2" s="11" t="s">
        <v>9</v>
      </c>
    </row>
    <row r="3" spans="1:3" x14ac:dyDescent="0.65">
      <c r="A3" s="1" t="s">
        <v>5</v>
      </c>
      <c r="B3" s="1" t="s">
        <v>6</v>
      </c>
      <c r="C3" s="5">
        <f>C5-1</f>
        <v>45515</v>
      </c>
    </row>
    <row r="4" spans="1:3" x14ac:dyDescent="0.65">
      <c r="A4" s="8">
        <f>Schedule!B12</f>
        <v>0.29166666666666663</v>
      </c>
      <c r="B4" s="8">
        <f>Schedule!C15</f>
        <v>0.85416999999999998</v>
      </c>
      <c r="C4" s="11" t="s">
        <v>9</v>
      </c>
    </row>
    <row r="5" spans="1:3" x14ac:dyDescent="0.65">
      <c r="A5" s="1" t="s">
        <v>5</v>
      </c>
      <c r="B5" s="1" t="s">
        <v>6</v>
      </c>
      <c r="C5" s="5">
        <f>C8-1</f>
        <v>45516</v>
      </c>
    </row>
    <row r="6" spans="1:3" x14ac:dyDescent="0.65">
      <c r="A6" s="8">
        <f>Schedule!B21</f>
        <v>0.29166666666666663</v>
      </c>
      <c r="B6" s="8">
        <f>Schedule!C24</f>
        <v>0.85416999999999998</v>
      </c>
      <c r="C6" s="11" t="s">
        <v>9</v>
      </c>
    </row>
    <row r="7" spans="1:3" x14ac:dyDescent="0.65">
      <c r="A7" s="7">
        <f>Schedule!B25</f>
        <v>0.76041999999999998</v>
      </c>
      <c r="B7" s="8">
        <f>Schedule!C25</f>
        <v>0.80208699999999999</v>
      </c>
      <c r="C7" s="12" t="s">
        <v>28</v>
      </c>
    </row>
    <row r="8" spans="1:3" x14ac:dyDescent="0.65">
      <c r="A8" s="1" t="s">
        <v>5</v>
      </c>
      <c r="B8" s="1" t="s">
        <v>6</v>
      </c>
      <c r="C8" s="5">
        <f>C10-1</f>
        <v>45517</v>
      </c>
    </row>
    <row r="9" spans="1:3" x14ac:dyDescent="0.65">
      <c r="A9" s="8">
        <f>Schedule!B31</f>
        <v>0.29166666666666663</v>
      </c>
      <c r="B9" s="8">
        <f>Schedule!C35</f>
        <v>0.85416999999999998</v>
      </c>
      <c r="C9" s="11" t="s">
        <v>9</v>
      </c>
    </row>
    <row r="10" spans="1:3" x14ac:dyDescent="0.65">
      <c r="A10" s="1" t="s">
        <v>5</v>
      </c>
      <c r="B10" s="1" t="s">
        <v>6</v>
      </c>
      <c r="C10" s="5">
        <f>C15-1</f>
        <v>45518</v>
      </c>
    </row>
    <row r="11" spans="1:3" x14ac:dyDescent="0.65">
      <c r="A11" s="8">
        <f>Schedule!B41</f>
        <v>0.29166666666666669</v>
      </c>
      <c r="B11" s="8">
        <f>Schedule!C42</f>
        <v>0.59027777777777779</v>
      </c>
      <c r="C11" s="11" t="s">
        <v>9</v>
      </c>
    </row>
    <row r="12" spans="1:3" x14ac:dyDescent="0.65">
      <c r="A12" s="8">
        <f>Schedule!B46</f>
        <v>0.59027777777777779</v>
      </c>
      <c r="B12" s="8">
        <f>Schedule!C49</f>
        <v>0.69097166666666676</v>
      </c>
      <c r="C12" s="11" t="s">
        <v>48</v>
      </c>
    </row>
    <row r="13" spans="1:3" x14ac:dyDescent="0.65">
      <c r="A13" s="8">
        <f>Schedule!B53</f>
        <v>0.71527666666666667</v>
      </c>
      <c r="B13" s="8">
        <f>Schedule!C53</f>
        <v>0.72638777777777774</v>
      </c>
      <c r="C13" s="11" t="s">
        <v>53</v>
      </c>
    </row>
    <row r="14" spans="1:3" x14ac:dyDescent="0.65">
      <c r="A14" s="8">
        <f>Schedule!B56</f>
        <v>0.74999888888888877</v>
      </c>
      <c r="B14" s="8"/>
      <c r="C14" s="11" t="s">
        <v>55</v>
      </c>
    </row>
    <row r="15" spans="1:3" x14ac:dyDescent="0.65">
      <c r="A15" s="1" t="s">
        <v>5</v>
      </c>
      <c r="B15" s="1" t="s">
        <v>6</v>
      </c>
      <c r="C15" s="5">
        <v>45519</v>
      </c>
    </row>
    <row r="16" spans="1:3" x14ac:dyDescent="0.65">
      <c r="A16" s="8">
        <f>Schedule!B70</f>
        <v>0.375</v>
      </c>
      <c r="B16" s="8">
        <f>Schedule!C84</f>
        <v>0.60277777777777763</v>
      </c>
      <c r="C16" s="11" t="s">
        <v>217</v>
      </c>
    </row>
    <row r="17" spans="1:3" x14ac:dyDescent="0.65">
      <c r="A17" s="8">
        <f>Schedule!B90</f>
        <v>0.65624999999999978</v>
      </c>
      <c r="B17" s="8">
        <f>Schedule!C96</f>
        <v>0.75694444444444431</v>
      </c>
      <c r="C17" s="11" t="s">
        <v>218</v>
      </c>
    </row>
    <row r="18" spans="1:3" x14ac:dyDescent="0.65">
      <c r="A18" s="8">
        <f>Schedule!B99</f>
        <v>0.76388888888888873</v>
      </c>
      <c r="B18" s="8"/>
      <c r="C18" s="11" t="s">
        <v>219</v>
      </c>
    </row>
    <row r="19" spans="1:3" x14ac:dyDescent="0.65">
      <c r="A19" s="1" t="s">
        <v>5</v>
      </c>
      <c r="B19" s="1" t="s">
        <v>6</v>
      </c>
      <c r="C19" s="5">
        <f>C15+1</f>
        <v>45520</v>
      </c>
    </row>
    <row r="20" spans="1:3" x14ac:dyDescent="0.65">
      <c r="A20" s="41">
        <f>Schedule!B122</f>
        <v>0.40625</v>
      </c>
      <c r="B20" s="41">
        <f>Schedule!C136</f>
        <v>0.53333333333333321</v>
      </c>
      <c r="C20" s="11" t="s">
        <v>220</v>
      </c>
    </row>
    <row r="21" spans="1:3" x14ac:dyDescent="0.65">
      <c r="A21" s="8">
        <f>Schedule!B142</f>
        <v>0.56944422222222213</v>
      </c>
      <c r="B21" s="8">
        <f>Schedule!C148</f>
        <v>0.64096822222222216</v>
      </c>
      <c r="C21" s="11" t="s">
        <v>221</v>
      </c>
    </row>
    <row r="22" spans="1:3" x14ac:dyDescent="0.65">
      <c r="A22" s="8">
        <f>Schedule!B151</f>
        <v>0.64582933333333326</v>
      </c>
      <c r="B22" s="8"/>
      <c r="C22" s="11" t="s">
        <v>219</v>
      </c>
    </row>
    <row r="23" spans="1:3" x14ac:dyDescent="0.65">
      <c r="A23" s="8">
        <f>Schedule!B161</f>
        <v>0.64582933333333326</v>
      </c>
      <c r="B23" s="8"/>
      <c r="C23" s="11" t="s">
        <v>10</v>
      </c>
    </row>
    <row r="24" spans="1:3" x14ac:dyDescent="0.65">
      <c r="A24" s="8">
        <f>Schedule!B162</f>
        <v>0.68749599999999988</v>
      </c>
      <c r="B24" s="8">
        <f>Schedule!C168</f>
        <v>0.77395433333333319</v>
      </c>
      <c r="C24" s="11" t="s">
        <v>223</v>
      </c>
    </row>
    <row r="25" spans="1:3" x14ac:dyDescent="0.65">
      <c r="A25" s="8">
        <f>Schedule!B172</f>
        <v>0.77777377777777768</v>
      </c>
      <c r="B25" s="8"/>
      <c r="C25" s="11" t="s">
        <v>219</v>
      </c>
    </row>
    <row r="26" spans="1:3" x14ac:dyDescent="0.65">
      <c r="A26" s="41">
        <f>Schedule!B182</f>
        <v>0.77430155555555547</v>
      </c>
      <c r="B26" s="14"/>
      <c r="C26" s="11" t="s">
        <v>230</v>
      </c>
    </row>
    <row r="27" spans="1:3" x14ac:dyDescent="0.65">
      <c r="A27" s="1" t="s">
        <v>5</v>
      </c>
      <c r="B27" s="1" t="s">
        <v>6</v>
      </c>
      <c r="C27" s="5">
        <f>C19+1</f>
        <v>45521</v>
      </c>
    </row>
    <row r="28" spans="1:3" x14ac:dyDescent="0.65">
      <c r="A28" s="8">
        <f>Schedule!B194</f>
        <v>0.3576381111111111</v>
      </c>
      <c r="B28" s="8">
        <f>Schedule!C194</f>
        <v>0.36875011111111111</v>
      </c>
      <c r="C28" s="11" t="s">
        <v>231</v>
      </c>
    </row>
    <row r="29" spans="1:3" x14ac:dyDescent="0.65">
      <c r="A29" s="8">
        <f>Schedule!B201</f>
        <v>0.42708333333333331</v>
      </c>
      <c r="B29" s="8">
        <f>Schedule!C207</f>
        <v>0.55208288888888879</v>
      </c>
      <c r="C29" s="11" t="s">
        <v>232</v>
      </c>
    </row>
    <row r="30" spans="1:3" x14ac:dyDescent="0.65">
      <c r="A30" s="8">
        <f>Schedule!B209</f>
        <v>0.59722177777777763</v>
      </c>
      <c r="B30" s="8">
        <f>Schedule!C215</f>
        <v>0.67430711111111119</v>
      </c>
      <c r="C30" s="11" t="s">
        <v>233</v>
      </c>
    </row>
    <row r="31" spans="1:3" x14ac:dyDescent="0.65">
      <c r="A31" s="8">
        <f>B30+7/24/60</f>
        <v>0.67916822222222228</v>
      </c>
      <c r="B31" s="8">
        <f>Schedule!C215</f>
        <v>0.67430711111111119</v>
      </c>
      <c r="C31" s="12" t="s">
        <v>54</v>
      </c>
    </row>
    <row r="32" spans="1:3" x14ac:dyDescent="0.65">
      <c r="A32" s="8">
        <f>Schedule!B218</f>
        <v>0.68055711111111117</v>
      </c>
      <c r="B32" s="8"/>
      <c r="C32" s="11" t="s">
        <v>219</v>
      </c>
    </row>
    <row r="33" spans="1:3" x14ac:dyDescent="0.65">
      <c r="A33" s="1" t="s">
        <v>5</v>
      </c>
      <c r="B33" s="1" t="s">
        <v>6</v>
      </c>
      <c r="C33" s="5">
        <f>C27+1</f>
        <v>45522</v>
      </c>
    </row>
    <row r="34" spans="1:3" x14ac:dyDescent="0.65">
      <c r="A34" s="8">
        <f>Schedule!B241</f>
        <v>0.375</v>
      </c>
      <c r="B34" s="8">
        <f>Schedule!C247</f>
        <v>0.51041622222222216</v>
      </c>
      <c r="C34" s="11" t="s">
        <v>234</v>
      </c>
    </row>
    <row r="35" spans="1:3" x14ac:dyDescent="0.65">
      <c r="A35" s="8">
        <f>Schedule!B250</f>
        <v>0.54166622222222216</v>
      </c>
      <c r="B35" s="8">
        <f>Schedule!C256</f>
        <v>0.62083555555555558</v>
      </c>
      <c r="C35" s="11" t="s">
        <v>235</v>
      </c>
    </row>
    <row r="36" spans="1:3" x14ac:dyDescent="0.65">
      <c r="A36" s="8">
        <f>Schedule!B259</f>
        <v>0.62500222222222224</v>
      </c>
      <c r="B36" s="8"/>
      <c r="C36" s="11" t="s">
        <v>219</v>
      </c>
    </row>
    <row r="37" spans="1:3" x14ac:dyDescent="0.65">
      <c r="A37" s="8">
        <f>Schedule!B267</f>
        <v>0.64236111111111116</v>
      </c>
      <c r="B37" s="8"/>
      <c r="C37" s="11" t="s">
        <v>10</v>
      </c>
    </row>
    <row r="38" spans="1:3" x14ac:dyDescent="0.65">
      <c r="A38" s="8">
        <f>Schedule!B271</f>
        <v>0.6875</v>
      </c>
      <c r="B38" s="8">
        <f>Schedule!C295</f>
        <v>0.77777344444444385</v>
      </c>
      <c r="C38" s="11" t="s">
        <v>236</v>
      </c>
    </row>
    <row r="39" spans="1:3" x14ac:dyDescent="0.65">
      <c r="A39" s="8">
        <f>Schedule!B298</f>
        <v>0.78471788888888827</v>
      </c>
      <c r="B39" s="8"/>
      <c r="C39" s="11" t="s">
        <v>237</v>
      </c>
    </row>
  </sheetData>
  <sheetProtection sheet="1" objects="1" scenarios="1"/>
  <pageMargins left="0.70866141732283472" right="0.70866141732283472" top="1.7716535433070868" bottom="0.74803149606299213" header="0.31496062992125984" footer="0.31496062992125984"/>
  <pageSetup paperSize="9" orientation="portrait" r:id="rId1"/>
  <headerFooter>
    <oddHeader>&amp;C&amp;G
&amp;"-,Bold"2024 ECA Jun &amp; U23 Canoe Slalom European Championships – Krakow, Poland
&amp;"-,Italic"Schedue V2 7 August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3984375" defaultRowHeight="15" customHeight="1" x14ac:dyDescent="0.65"/>
  <cols>
    <col min="1" max="1" width="8.8984375" customWidth="1"/>
    <col min="2" max="2" width="10.09765625" customWidth="1"/>
    <col min="3" max="3" width="13.3984375" customWidth="1"/>
    <col min="4" max="4" width="12.09765625" customWidth="1"/>
    <col min="5" max="5" width="12.8984375" customWidth="1"/>
    <col min="6" max="6" width="12.09765625" customWidth="1"/>
    <col min="7" max="7" width="8.8984375" customWidth="1"/>
    <col min="8" max="26" width="8.69921875" customWidth="1"/>
  </cols>
  <sheetData>
    <row r="1" spans="1:26" ht="15" customHeight="1" x14ac:dyDescent="0.65">
      <c r="A1" s="26" t="s">
        <v>186</v>
      </c>
      <c r="B1" s="26" t="s">
        <v>187</v>
      </c>
      <c r="C1" s="26" t="s">
        <v>188</v>
      </c>
      <c r="D1" s="26" t="s">
        <v>189</v>
      </c>
      <c r="E1" s="26" t="s">
        <v>190</v>
      </c>
      <c r="F1" s="26" t="s">
        <v>191</v>
      </c>
      <c r="G1" s="26" t="s">
        <v>192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ht="15" customHeight="1" x14ac:dyDescent="0.65">
      <c r="A2" s="26" t="s">
        <v>193</v>
      </c>
      <c r="B2" s="26" t="s">
        <v>194</v>
      </c>
      <c r="C2" s="27">
        <f>D2+Schedule!E122</f>
        <v>34</v>
      </c>
      <c r="D2" s="28">
        <v>1</v>
      </c>
      <c r="E2" s="27">
        <f>F2+Schedule!E126</f>
        <v>94</v>
      </c>
      <c r="F2" s="28">
        <v>61</v>
      </c>
      <c r="G2" s="28">
        <v>120</v>
      </c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15" customHeight="1" x14ac:dyDescent="0.65">
      <c r="A3" s="26" t="s">
        <v>195</v>
      </c>
      <c r="B3" s="26" t="s">
        <v>196</v>
      </c>
      <c r="C3" s="27">
        <f>D3+Schedule!E70</f>
        <v>53</v>
      </c>
      <c r="D3" s="28">
        <f t="shared" ref="D3:D9" si="0">D2</f>
        <v>1</v>
      </c>
      <c r="E3" s="27">
        <f>Schedule!E74+F3</f>
        <v>115</v>
      </c>
      <c r="F3" s="28">
        <f t="shared" ref="F3:F5" si="1">F2</f>
        <v>61</v>
      </c>
      <c r="G3" s="28">
        <v>170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5" customHeight="1" x14ac:dyDescent="0.65">
      <c r="A4" s="26" t="s">
        <v>197</v>
      </c>
      <c r="B4" s="26" t="s">
        <v>198</v>
      </c>
      <c r="C4" s="27">
        <f>D4+Schedule!E124</f>
        <v>26</v>
      </c>
      <c r="D4" s="28">
        <f t="shared" si="0"/>
        <v>1</v>
      </c>
      <c r="E4" s="27">
        <f>F4+Schedule!E128</f>
        <v>89</v>
      </c>
      <c r="F4" s="28">
        <f t="shared" si="1"/>
        <v>61</v>
      </c>
      <c r="G4" s="28">
        <v>90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5" customHeight="1" x14ac:dyDescent="0.65">
      <c r="A5" s="26" t="s">
        <v>199</v>
      </c>
      <c r="B5" s="26" t="s">
        <v>200</v>
      </c>
      <c r="C5" s="27">
        <f>D5+Schedule!E72</f>
        <v>35</v>
      </c>
      <c r="D5" s="28">
        <f t="shared" si="0"/>
        <v>1</v>
      </c>
      <c r="E5" s="27">
        <f>F5+Schedule!E76</f>
        <v>99</v>
      </c>
      <c r="F5" s="28">
        <f t="shared" si="1"/>
        <v>61</v>
      </c>
      <c r="G5" s="28">
        <v>100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15" customHeight="1" x14ac:dyDescent="0.65">
      <c r="A6" s="26" t="s">
        <v>201</v>
      </c>
      <c r="B6" s="26" t="s">
        <v>194</v>
      </c>
      <c r="C6" s="27">
        <f>D6+Schedule!E142</f>
        <v>10</v>
      </c>
      <c r="D6" s="28">
        <f t="shared" si="0"/>
        <v>1</v>
      </c>
      <c r="E6" s="27">
        <f>F6+Schedule!E146</f>
        <v>26</v>
      </c>
      <c r="F6" s="28">
        <v>15</v>
      </c>
      <c r="G6" s="28">
        <v>25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15" customHeight="1" x14ac:dyDescent="0.65">
      <c r="A7" s="26" t="s">
        <v>202</v>
      </c>
      <c r="B7" s="26" t="s">
        <v>196</v>
      </c>
      <c r="C7" s="27">
        <f>D7+Schedule!E90</f>
        <v>16</v>
      </c>
      <c r="D7" s="28">
        <f t="shared" si="0"/>
        <v>1</v>
      </c>
      <c r="E7" s="27">
        <f>F7+Schedule!E94</f>
        <v>36</v>
      </c>
      <c r="F7" s="28">
        <v>21</v>
      </c>
      <c r="G7" s="28">
        <v>37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15" customHeight="1" x14ac:dyDescent="0.65">
      <c r="A8" s="26" t="s">
        <v>203</v>
      </c>
      <c r="B8" s="26" t="s">
        <v>198</v>
      </c>
      <c r="C8" s="27">
        <f>D8+Schedule!E144</f>
        <v>7</v>
      </c>
      <c r="D8" s="28">
        <f t="shared" si="0"/>
        <v>1</v>
      </c>
      <c r="E8" s="27">
        <f>F8+Schedule!E148</f>
        <v>19</v>
      </c>
      <c r="F8" s="28">
        <v>11</v>
      </c>
      <c r="G8" s="28">
        <v>20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15" customHeight="1" x14ac:dyDescent="0.65">
      <c r="A9" s="26" t="s">
        <v>204</v>
      </c>
      <c r="B9" s="26" t="s">
        <v>200</v>
      </c>
      <c r="C9" s="27">
        <f>D9+Schedule!E92</f>
        <v>11</v>
      </c>
      <c r="D9" s="28">
        <f t="shared" si="0"/>
        <v>1</v>
      </c>
      <c r="E9" s="27">
        <f>F9+Schedule!E96</f>
        <v>21</v>
      </c>
      <c r="F9" s="28">
        <v>11</v>
      </c>
      <c r="G9" s="28">
        <v>25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5" customHeight="1" x14ac:dyDescent="0.65">
      <c r="A10" s="26" t="s">
        <v>205</v>
      </c>
      <c r="B10" s="26" t="s">
        <v>196</v>
      </c>
      <c r="C10" s="27">
        <f>D10+Schedule!E162</f>
        <v>46</v>
      </c>
      <c r="D10" s="28">
        <v>1</v>
      </c>
      <c r="E10" s="27"/>
      <c r="F10" s="28"/>
      <c r="G10" s="28">
        <v>150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15" customHeight="1" x14ac:dyDescent="0.65">
      <c r="A11" s="26" t="s">
        <v>205</v>
      </c>
      <c r="B11" s="26" t="s">
        <v>194</v>
      </c>
      <c r="C11" s="27"/>
      <c r="D11" s="28"/>
      <c r="E11" s="27">
        <f>F11+Schedule!E166</f>
        <v>31</v>
      </c>
      <c r="F11" s="28">
        <v>1</v>
      </c>
      <c r="G11" s="28">
        <v>150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5.25" x14ac:dyDescent="0.65">
      <c r="A12" s="26" t="s">
        <v>206</v>
      </c>
      <c r="B12" s="26" t="s">
        <v>198</v>
      </c>
      <c r="C12" s="27">
        <f>Schedule!E166+D12</f>
        <v>31</v>
      </c>
      <c r="D12" s="28">
        <v>1</v>
      </c>
      <c r="E12" s="27"/>
      <c r="F12" s="28"/>
      <c r="G12" s="28">
        <v>150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25" x14ac:dyDescent="0.65">
      <c r="A13" s="26" t="s">
        <v>206</v>
      </c>
      <c r="B13" s="26" t="s">
        <v>207</v>
      </c>
      <c r="C13" s="28"/>
      <c r="D13" s="28"/>
      <c r="E13" s="27">
        <f>F13+Schedule!E168</f>
        <v>27</v>
      </c>
      <c r="F13" s="28">
        <v>1</v>
      </c>
      <c r="G13" s="28">
        <v>50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5.25" x14ac:dyDescent="0.6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5.25" x14ac:dyDescent="0.6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5.25" x14ac:dyDescent="0.6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25" x14ac:dyDescent="0.6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5.25" x14ac:dyDescent="0.6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5.25" x14ac:dyDescent="0.6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15.25" x14ac:dyDescent="0.6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15.25" x14ac:dyDescent="0.6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25" x14ac:dyDescent="0.6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5.25" x14ac:dyDescent="0.6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25" x14ac:dyDescent="0.6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5.25" x14ac:dyDescent="0.6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5.25" x14ac:dyDescent="0.6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5.25" x14ac:dyDescent="0.6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25" x14ac:dyDescent="0.6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25" x14ac:dyDescent="0.6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5.25" x14ac:dyDescent="0.6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25" x14ac:dyDescent="0.6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5.25" x14ac:dyDescent="0.6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15.25" x14ac:dyDescent="0.6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15.25" x14ac:dyDescent="0.6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15.25" x14ac:dyDescent="0.6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15.25" x14ac:dyDescent="0.6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15.25" x14ac:dyDescent="0.6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5.25" x14ac:dyDescent="0.6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5.25" x14ac:dyDescent="0.6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5.25" x14ac:dyDescent="0.6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5.25" x14ac:dyDescent="0.6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5.25" x14ac:dyDescent="0.6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5.25" x14ac:dyDescent="0.6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5.25" x14ac:dyDescent="0.6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5.25" x14ac:dyDescent="0.6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5.25" x14ac:dyDescent="0.6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5.25" x14ac:dyDescent="0.6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5.25" x14ac:dyDescent="0.6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5.25" x14ac:dyDescent="0.6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5.25" x14ac:dyDescent="0.6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5.25" x14ac:dyDescent="0.6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5.25" x14ac:dyDescent="0.6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5.25" x14ac:dyDescent="0.6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5.25" x14ac:dyDescent="0.6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5.25" x14ac:dyDescent="0.6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5.25" x14ac:dyDescent="0.6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5.25" x14ac:dyDescent="0.6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5.25" x14ac:dyDescent="0.6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5.25" x14ac:dyDescent="0.6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5.25" x14ac:dyDescent="0.6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5.25" x14ac:dyDescent="0.6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5.25" x14ac:dyDescent="0.6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5.25" x14ac:dyDescent="0.6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5.25" x14ac:dyDescent="0.6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5.25" x14ac:dyDescent="0.6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5.25" x14ac:dyDescent="0.6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5.25" x14ac:dyDescent="0.6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5.25" x14ac:dyDescent="0.6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5.25" x14ac:dyDescent="0.6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5.25" x14ac:dyDescent="0.6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5.25" x14ac:dyDescent="0.6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5.25" x14ac:dyDescent="0.6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5.25" x14ac:dyDescent="0.6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5.25" x14ac:dyDescent="0.6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5.25" x14ac:dyDescent="0.6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5.25" x14ac:dyDescent="0.6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5.25" x14ac:dyDescent="0.6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5.25" x14ac:dyDescent="0.6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5.25" x14ac:dyDescent="0.6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5.25" x14ac:dyDescent="0.6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5.25" x14ac:dyDescent="0.6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5.25" x14ac:dyDescent="0.6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5.25" x14ac:dyDescent="0.6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5.25" x14ac:dyDescent="0.6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5.25" x14ac:dyDescent="0.6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5.25" x14ac:dyDescent="0.6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5.25" x14ac:dyDescent="0.6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5.25" x14ac:dyDescent="0.6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5.25" x14ac:dyDescent="0.6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5.25" x14ac:dyDescent="0.6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5.25" x14ac:dyDescent="0.6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5.25" x14ac:dyDescent="0.6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5.25" x14ac:dyDescent="0.6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5.25" x14ac:dyDescent="0.6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5.25" x14ac:dyDescent="0.6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5.25" x14ac:dyDescent="0.6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5.25" x14ac:dyDescent="0.6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5.25" x14ac:dyDescent="0.6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5.25" x14ac:dyDescent="0.6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5.25" x14ac:dyDescent="0.6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5.25" x14ac:dyDescent="0.6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5.25" x14ac:dyDescent="0.6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5.25" x14ac:dyDescent="0.6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5.25" x14ac:dyDescent="0.6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5.25" x14ac:dyDescent="0.6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5.25" x14ac:dyDescent="0.6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5.25" x14ac:dyDescent="0.6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5.25" x14ac:dyDescent="0.6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5.25" x14ac:dyDescent="0.6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5.25" x14ac:dyDescent="0.6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5.25" x14ac:dyDescent="0.6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5.25" x14ac:dyDescent="0.6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5.25" x14ac:dyDescent="0.6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5.25" x14ac:dyDescent="0.6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5.25" x14ac:dyDescent="0.6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5.25" x14ac:dyDescent="0.6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5.25" x14ac:dyDescent="0.6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5.25" x14ac:dyDescent="0.6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5.25" x14ac:dyDescent="0.6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5.25" x14ac:dyDescent="0.6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5.25" x14ac:dyDescent="0.6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5.25" x14ac:dyDescent="0.6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5.25" x14ac:dyDescent="0.6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5.25" x14ac:dyDescent="0.6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5.25" x14ac:dyDescent="0.6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5.25" x14ac:dyDescent="0.6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5.25" x14ac:dyDescent="0.6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5.25" x14ac:dyDescent="0.6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5.25" x14ac:dyDescent="0.6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5.25" x14ac:dyDescent="0.6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5.25" x14ac:dyDescent="0.6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5.25" x14ac:dyDescent="0.6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5.25" x14ac:dyDescent="0.6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5.25" x14ac:dyDescent="0.6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5.25" x14ac:dyDescent="0.6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5.25" x14ac:dyDescent="0.6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5.25" x14ac:dyDescent="0.6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5.25" x14ac:dyDescent="0.6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5.25" x14ac:dyDescent="0.6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5.25" x14ac:dyDescent="0.6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5.25" x14ac:dyDescent="0.6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5.25" x14ac:dyDescent="0.6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5.25" x14ac:dyDescent="0.6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5.25" x14ac:dyDescent="0.6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5.25" x14ac:dyDescent="0.6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5.25" x14ac:dyDescent="0.6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5.25" x14ac:dyDescent="0.6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5.25" x14ac:dyDescent="0.6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5.25" x14ac:dyDescent="0.6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5.25" x14ac:dyDescent="0.6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5.25" x14ac:dyDescent="0.6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5.25" x14ac:dyDescent="0.6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5.25" x14ac:dyDescent="0.6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5.25" x14ac:dyDescent="0.6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5.25" x14ac:dyDescent="0.6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5.25" x14ac:dyDescent="0.6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5.25" x14ac:dyDescent="0.6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5.25" x14ac:dyDescent="0.6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5.25" x14ac:dyDescent="0.6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5.25" x14ac:dyDescent="0.6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5.25" x14ac:dyDescent="0.6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5.25" x14ac:dyDescent="0.6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5.25" x14ac:dyDescent="0.6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5.25" x14ac:dyDescent="0.6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5.25" x14ac:dyDescent="0.6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5.25" x14ac:dyDescent="0.6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5.25" x14ac:dyDescent="0.6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5.25" x14ac:dyDescent="0.6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5.25" x14ac:dyDescent="0.6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5.25" x14ac:dyDescent="0.6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5.25" x14ac:dyDescent="0.6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5.25" x14ac:dyDescent="0.6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5.25" x14ac:dyDescent="0.6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5.25" x14ac:dyDescent="0.6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5.25" x14ac:dyDescent="0.6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5.25" x14ac:dyDescent="0.6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5.25" x14ac:dyDescent="0.6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5.25" x14ac:dyDescent="0.6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5.25" x14ac:dyDescent="0.6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5.25" x14ac:dyDescent="0.6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5.25" x14ac:dyDescent="0.6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5.25" x14ac:dyDescent="0.6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5.25" x14ac:dyDescent="0.6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5.25" x14ac:dyDescent="0.6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5.25" x14ac:dyDescent="0.6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5.25" x14ac:dyDescent="0.6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5.25" x14ac:dyDescent="0.6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5.25" x14ac:dyDescent="0.6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5.25" x14ac:dyDescent="0.6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5.25" x14ac:dyDescent="0.6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5.25" x14ac:dyDescent="0.6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5.25" x14ac:dyDescent="0.6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5.25" x14ac:dyDescent="0.6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5.25" x14ac:dyDescent="0.6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5.25" x14ac:dyDescent="0.6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5.25" x14ac:dyDescent="0.6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5.25" x14ac:dyDescent="0.6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5.25" x14ac:dyDescent="0.6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5.25" x14ac:dyDescent="0.6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5.25" x14ac:dyDescent="0.6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5.25" x14ac:dyDescent="0.6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5.25" x14ac:dyDescent="0.6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5.25" x14ac:dyDescent="0.6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5.25" x14ac:dyDescent="0.6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5.25" x14ac:dyDescent="0.6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5.25" x14ac:dyDescent="0.6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5.25" x14ac:dyDescent="0.6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5.25" x14ac:dyDescent="0.6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5.25" x14ac:dyDescent="0.6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5.25" x14ac:dyDescent="0.6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5.25" x14ac:dyDescent="0.6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5.25" x14ac:dyDescent="0.6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5.25" x14ac:dyDescent="0.6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5.25" x14ac:dyDescent="0.6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5.25" x14ac:dyDescent="0.6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5.25" x14ac:dyDescent="0.6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5.25" x14ac:dyDescent="0.6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5.25" x14ac:dyDescent="0.6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5.25" x14ac:dyDescent="0.6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5.25" x14ac:dyDescent="0.6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5.25" x14ac:dyDescent="0.6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5.25" x14ac:dyDescent="0.6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5.25" x14ac:dyDescent="0.6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5.25" x14ac:dyDescent="0.6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5.25" x14ac:dyDescent="0.6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5.25" x14ac:dyDescent="0.6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5.25" x14ac:dyDescent="0.6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5.25" x14ac:dyDescent="0.6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5.25" x14ac:dyDescent="0.6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5.25" x14ac:dyDescent="0.6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5.25" x14ac:dyDescent="0.6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5.25" x14ac:dyDescent="0.6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5.25" x14ac:dyDescent="0.6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5.25" x14ac:dyDescent="0.6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5.25" x14ac:dyDescent="0.6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5.25" x14ac:dyDescent="0.6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5.25" x14ac:dyDescent="0.6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5.25" x14ac:dyDescent="0.6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5.25" x14ac:dyDescent="0.6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5.25" x14ac:dyDescent="0.6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5.25" x14ac:dyDescent="0.6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5.25" x14ac:dyDescent="0.6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5.25" x14ac:dyDescent="0.6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5.25" x14ac:dyDescent="0.6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5.25" x14ac:dyDescent="0.6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5.25" x14ac:dyDescent="0.6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5.25" x14ac:dyDescent="0.6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5.25" x14ac:dyDescent="0.6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5.25" x14ac:dyDescent="0.6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5.25" x14ac:dyDescent="0.6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5.25" x14ac:dyDescent="0.6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5.25" x14ac:dyDescent="0.6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5.25" x14ac:dyDescent="0.6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5.25" x14ac:dyDescent="0.6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5.25" x14ac:dyDescent="0.6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5.25" x14ac:dyDescent="0.6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5.25" x14ac:dyDescent="0.6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5.25" x14ac:dyDescent="0.6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5.25" x14ac:dyDescent="0.6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5.25" x14ac:dyDescent="0.6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5.25" x14ac:dyDescent="0.6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5.25" x14ac:dyDescent="0.6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5.25" x14ac:dyDescent="0.6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5.25" x14ac:dyDescent="0.6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5.25" x14ac:dyDescent="0.6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5.25" x14ac:dyDescent="0.6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5.25" x14ac:dyDescent="0.6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5.25" x14ac:dyDescent="0.6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5.25" x14ac:dyDescent="0.6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5.25" x14ac:dyDescent="0.6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5.25" x14ac:dyDescent="0.6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5.25" x14ac:dyDescent="0.6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5.25" x14ac:dyDescent="0.6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5.25" x14ac:dyDescent="0.6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5.25" x14ac:dyDescent="0.6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5.25" x14ac:dyDescent="0.6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5.25" x14ac:dyDescent="0.6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5.25" x14ac:dyDescent="0.6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5.25" x14ac:dyDescent="0.6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5.25" x14ac:dyDescent="0.6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5.25" x14ac:dyDescent="0.6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5.25" x14ac:dyDescent="0.6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5.25" x14ac:dyDescent="0.6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5.25" x14ac:dyDescent="0.6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5.25" x14ac:dyDescent="0.6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5.25" x14ac:dyDescent="0.6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5.25" x14ac:dyDescent="0.6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5.25" x14ac:dyDescent="0.6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5.25" x14ac:dyDescent="0.6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5.25" x14ac:dyDescent="0.6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5.25" x14ac:dyDescent="0.6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5.25" x14ac:dyDescent="0.6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5.25" x14ac:dyDescent="0.6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5.25" x14ac:dyDescent="0.6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5.25" x14ac:dyDescent="0.6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5.25" x14ac:dyDescent="0.6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5.25" x14ac:dyDescent="0.6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5.25" x14ac:dyDescent="0.6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5.25" x14ac:dyDescent="0.6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5.25" x14ac:dyDescent="0.6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5.25" x14ac:dyDescent="0.6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5.25" x14ac:dyDescent="0.6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5.25" x14ac:dyDescent="0.6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5.25" x14ac:dyDescent="0.6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5.25" x14ac:dyDescent="0.6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5.25" x14ac:dyDescent="0.6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5.25" x14ac:dyDescent="0.6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5.25" x14ac:dyDescent="0.6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5.25" x14ac:dyDescent="0.6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5.25" x14ac:dyDescent="0.6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5.25" x14ac:dyDescent="0.6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5.25" x14ac:dyDescent="0.6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5.25" x14ac:dyDescent="0.6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5.25" x14ac:dyDescent="0.6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5.25" x14ac:dyDescent="0.6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5.25" x14ac:dyDescent="0.6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5.25" x14ac:dyDescent="0.6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5.25" x14ac:dyDescent="0.6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5.25" x14ac:dyDescent="0.6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5.25" x14ac:dyDescent="0.6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5.25" x14ac:dyDescent="0.6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5.25" x14ac:dyDescent="0.6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5.25" x14ac:dyDescent="0.6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5.25" x14ac:dyDescent="0.6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5.25" x14ac:dyDescent="0.6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5.25" x14ac:dyDescent="0.6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5.25" x14ac:dyDescent="0.6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5.25" x14ac:dyDescent="0.6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5.25" x14ac:dyDescent="0.6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5.25" x14ac:dyDescent="0.6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5.25" x14ac:dyDescent="0.6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5.25" x14ac:dyDescent="0.6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5.25" x14ac:dyDescent="0.6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5.25" x14ac:dyDescent="0.6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5.25" x14ac:dyDescent="0.6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5.25" x14ac:dyDescent="0.6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5.25" x14ac:dyDescent="0.6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5.25" x14ac:dyDescent="0.6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5.25" x14ac:dyDescent="0.6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5.25" x14ac:dyDescent="0.6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5.25" x14ac:dyDescent="0.6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5.25" x14ac:dyDescent="0.6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5.25" x14ac:dyDescent="0.6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5.25" x14ac:dyDescent="0.6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5.25" x14ac:dyDescent="0.6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5.25" x14ac:dyDescent="0.6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5.25" x14ac:dyDescent="0.6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5.25" x14ac:dyDescent="0.6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5.25" x14ac:dyDescent="0.6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5.25" x14ac:dyDescent="0.6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5.25" x14ac:dyDescent="0.6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5.25" x14ac:dyDescent="0.6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5.25" x14ac:dyDescent="0.6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5.25" x14ac:dyDescent="0.6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5.25" x14ac:dyDescent="0.6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5.25" x14ac:dyDescent="0.6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5.25" x14ac:dyDescent="0.6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5.25" x14ac:dyDescent="0.6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5.25" x14ac:dyDescent="0.6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5.25" x14ac:dyDescent="0.6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5.25" x14ac:dyDescent="0.6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5.25" x14ac:dyDescent="0.6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5.25" x14ac:dyDescent="0.6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5.25" x14ac:dyDescent="0.6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5.25" x14ac:dyDescent="0.6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5.25" x14ac:dyDescent="0.6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5.25" x14ac:dyDescent="0.6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5.25" x14ac:dyDescent="0.6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5.25" x14ac:dyDescent="0.65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5.25" x14ac:dyDescent="0.65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5.25" x14ac:dyDescent="0.65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5.25" x14ac:dyDescent="0.65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5.25" x14ac:dyDescent="0.65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5.25" x14ac:dyDescent="0.65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5.25" x14ac:dyDescent="0.6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5.25" x14ac:dyDescent="0.65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5.25" x14ac:dyDescent="0.65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5.25" x14ac:dyDescent="0.65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5.25" x14ac:dyDescent="0.65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5.25" x14ac:dyDescent="0.65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5.25" x14ac:dyDescent="0.65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5.25" x14ac:dyDescent="0.65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5.25" x14ac:dyDescent="0.65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5.25" x14ac:dyDescent="0.65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5.25" x14ac:dyDescent="0.65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5.25" x14ac:dyDescent="0.65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5.25" x14ac:dyDescent="0.65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5.25" x14ac:dyDescent="0.65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5.25" x14ac:dyDescent="0.65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5.25" x14ac:dyDescent="0.65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5.25" x14ac:dyDescent="0.65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5.25" x14ac:dyDescent="0.65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5.25" x14ac:dyDescent="0.65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5.25" x14ac:dyDescent="0.65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5.25" x14ac:dyDescent="0.65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5.25" x14ac:dyDescent="0.65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5.25" x14ac:dyDescent="0.65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5.25" x14ac:dyDescent="0.65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5.25" x14ac:dyDescent="0.65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5.25" x14ac:dyDescent="0.65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5.25" x14ac:dyDescent="0.65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5.25" x14ac:dyDescent="0.65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5.25" x14ac:dyDescent="0.65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5.25" x14ac:dyDescent="0.65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5.25" x14ac:dyDescent="0.65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5.25" x14ac:dyDescent="0.65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5.25" x14ac:dyDescent="0.65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5.25" x14ac:dyDescent="0.65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5.25" x14ac:dyDescent="0.65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5.25" x14ac:dyDescent="0.65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5.25" x14ac:dyDescent="0.65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5.25" x14ac:dyDescent="0.65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5.25" x14ac:dyDescent="0.65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5.25" x14ac:dyDescent="0.65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5.25" x14ac:dyDescent="0.65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5.25" x14ac:dyDescent="0.65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5.25" x14ac:dyDescent="0.65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5.25" x14ac:dyDescent="0.65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5.25" x14ac:dyDescent="0.65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5.25" x14ac:dyDescent="0.65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5.25" x14ac:dyDescent="0.65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5.25" x14ac:dyDescent="0.65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5.25" x14ac:dyDescent="0.65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5.25" x14ac:dyDescent="0.65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5.25" x14ac:dyDescent="0.65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5.25" x14ac:dyDescent="0.65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5.25" x14ac:dyDescent="0.65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5.25" x14ac:dyDescent="0.65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5.25" x14ac:dyDescent="0.65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5.25" x14ac:dyDescent="0.65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5.25" x14ac:dyDescent="0.65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5.25" x14ac:dyDescent="0.65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5.25" x14ac:dyDescent="0.65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5.25" x14ac:dyDescent="0.65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5.25" x14ac:dyDescent="0.65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5.25" x14ac:dyDescent="0.65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5.25" x14ac:dyDescent="0.65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5.25" x14ac:dyDescent="0.65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5.25" x14ac:dyDescent="0.65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5.25" x14ac:dyDescent="0.65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5.25" x14ac:dyDescent="0.65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5.25" x14ac:dyDescent="0.65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5.25" x14ac:dyDescent="0.65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5.25" x14ac:dyDescent="0.65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5.25" x14ac:dyDescent="0.65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5.25" x14ac:dyDescent="0.65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5.25" x14ac:dyDescent="0.65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5.25" x14ac:dyDescent="0.65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5.25" x14ac:dyDescent="0.65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5.25" x14ac:dyDescent="0.65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5.25" x14ac:dyDescent="0.65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5.25" x14ac:dyDescent="0.65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5.25" x14ac:dyDescent="0.65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5.25" x14ac:dyDescent="0.65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5.25" x14ac:dyDescent="0.65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5.25" x14ac:dyDescent="0.65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5.25" x14ac:dyDescent="0.65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5.25" x14ac:dyDescent="0.65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5.25" x14ac:dyDescent="0.65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5.25" x14ac:dyDescent="0.65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5.25" x14ac:dyDescent="0.65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5.25" x14ac:dyDescent="0.65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5.25" x14ac:dyDescent="0.65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5.25" x14ac:dyDescent="0.65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5.25" x14ac:dyDescent="0.65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5.25" x14ac:dyDescent="0.65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5.25" x14ac:dyDescent="0.65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5.25" x14ac:dyDescent="0.65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5.25" x14ac:dyDescent="0.65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5.25" x14ac:dyDescent="0.65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5.25" x14ac:dyDescent="0.65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5.25" x14ac:dyDescent="0.65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5.25" x14ac:dyDescent="0.65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5.25" x14ac:dyDescent="0.65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5.25" x14ac:dyDescent="0.65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5.25" x14ac:dyDescent="0.65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5.25" x14ac:dyDescent="0.65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5.25" x14ac:dyDescent="0.65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5.25" x14ac:dyDescent="0.65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5.25" x14ac:dyDescent="0.65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5.25" x14ac:dyDescent="0.65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5.25" x14ac:dyDescent="0.65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5.25" x14ac:dyDescent="0.65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5.25" x14ac:dyDescent="0.65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5.25" x14ac:dyDescent="0.65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5.25" x14ac:dyDescent="0.65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5.25" x14ac:dyDescent="0.65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5.25" x14ac:dyDescent="0.65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5.25" x14ac:dyDescent="0.65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5.25" x14ac:dyDescent="0.65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5.25" x14ac:dyDescent="0.65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5.25" x14ac:dyDescent="0.65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5.25" x14ac:dyDescent="0.65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5.25" x14ac:dyDescent="0.65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5.25" x14ac:dyDescent="0.65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5.25" x14ac:dyDescent="0.65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5.25" x14ac:dyDescent="0.65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5.25" x14ac:dyDescent="0.65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5.25" x14ac:dyDescent="0.65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5.25" x14ac:dyDescent="0.65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5.25" x14ac:dyDescent="0.65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5.25" x14ac:dyDescent="0.65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5.25" x14ac:dyDescent="0.65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5.25" x14ac:dyDescent="0.65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5.25" x14ac:dyDescent="0.65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5.25" x14ac:dyDescent="0.65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5.25" x14ac:dyDescent="0.65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5.25" x14ac:dyDescent="0.65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5.25" x14ac:dyDescent="0.65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5.25" x14ac:dyDescent="0.65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5.25" x14ac:dyDescent="0.65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5.25" x14ac:dyDescent="0.65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5.25" x14ac:dyDescent="0.65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5.25" x14ac:dyDescent="0.65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5.25" x14ac:dyDescent="0.65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5.25" x14ac:dyDescent="0.65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5.25" x14ac:dyDescent="0.65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5.25" x14ac:dyDescent="0.65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5.25" x14ac:dyDescent="0.65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5.25" x14ac:dyDescent="0.65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5.25" x14ac:dyDescent="0.65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5.25" x14ac:dyDescent="0.65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5.25" x14ac:dyDescent="0.65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5.25" x14ac:dyDescent="0.65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5.25" x14ac:dyDescent="0.65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5.25" x14ac:dyDescent="0.65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5.25" x14ac:dyDescent="0.65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5.25" x14ac:dyDescent="0.65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5.25" x14ac:dyDescent="0.65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5.25" x14ac:dyDescent="0.65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5.25" x14ac:dyDescent="0.65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5.25" x14ac:dyDescent="0.65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5.25" x14ac:dyDescent="0.65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5.25" x14ac:dyDescent="0.65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5.25" x14ac:dyDescent="0.6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5.25" x14ac:dyDescent="0.65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5.25" x14ac:dyDescent="0.65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5.25" x14ac:dyDescent="0.65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5.25" x14ac:dyDescent="0.65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5.25" x14ac:dyDescent="0.65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5.25" x14ac:dyDescent="0.65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5.25" x14ac:dyDescent="0.65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5.25" x14ac:dyDescent="0.65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5.25" x14ac:dyDescent="0.65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5.25" x14ac:dyDescent="0.65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5.25" x14ac:dyDescent="0.65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5.25" x14ac:dyDescent="0.65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5.25" x14ac:dyDescent="0.65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5.25" x14ac:dyDescent="0.65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5.25" x14ac:dyDescent="0.65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5.25" x14ac:dyDescent="0.65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5.25" x14ac:dyDescent="0.65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5.25" x14ac:dyDescent="0.65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5.25" x14ac:dyDescent="0.65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5.25" x14ac:dyDescent="0.65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5.25" x14ac:dyDescent="0.65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5.25" x14ac:dyDescent="0.65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5.25" x14ac:dyDescent="0.65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5.25" x14ac:dyDescent="0.65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5.25" x14ac:dyDescent="0.65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5.25" x14ac:dyDescent="0.65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5.25" x14ac:dyDescent="0.65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5.25" x14ac:dyDescent="0.65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5.25" x14ac:dyDescent="0.6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5.25" x14ac:dyDescent="0.65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5.25" x14ac:dyDescent="0.6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5.25" x14ac:dyDescent="0.65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5.25" x14ac:dyDescent="0.65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5.25" x14ac:dyDescent="0.65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5.25" x14ac:dyDescent="0.65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5.25" x14ac:dyDescent="0.65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5.25" x14ac:dyDescent="0.65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5.25" x14ac:dyDescent="0.65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5.25" x14ac:dyDescent="0.65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5.25" x14ac:dyDescent="0.65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5.25" x14ac:dyDescent="0.65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5.25" x14ac:dyDescent="0.65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5.25" x14ac:dyDescent="0.65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5.25" x14ac:dyDescent="0.65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5.25" x14ac:dyDescent="0.65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5.25" x14ac:dyDescent="0.65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5.25" x14ac:dyDescent="0.65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5.25" x14ac:dyDescent="0.65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5.25" x14ac:dyDescent="0.65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5.25" x14ac:dyDescent="0.65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5.25" x14ac:dyDescent="0.65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5.25" x14ac:dyDescent="0.65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5.25" x14ac:dyDescent="0.65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5.25" x14ac:dyDescent="0.65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5.25" x14ac:dyDescent="0.65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5.25" x14ac:dyDescent="0.65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5.25" x14ac:dyDescent="0.65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5.25" x14ac:dyDescent="0.65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5.25" x14ac:dyDescent="0.65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5.25" x14ac:dyDescent="0.65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5.25" x14ac:dyDescent="0.65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5.25" x14ac:dyDescent="0.65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5.25" x14ac:dyDescent="0.65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5.25" x14ac:dyDescent="0.65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5.25" x14ac:dyDescent="0.65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5.25" x14ac:dyDescent="0.65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5.25" x14ac:dyDescent="0.65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5.25" x14ac:dyDescent="0.65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5.25" x14ac:dyDescent="0.65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5.25" x14ac:dyDescent="0.65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5.25" x14ac:dyDescent="0.65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5.25" x14ac:dyDescent="0.65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5.25" x14ac:dyDescent="0.65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5.25" x14ac:dyDescent="0.65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5.25" x14ac:dyDescent="0.65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5.25" x14ac:dyDescent="0.65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5.25" x14ac:dyDescent="0.65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5.25" x14ac:dyDescent="0.65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5.25" x14ac:dyDescent="0.65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5.25" x14ac:dyDescent="0.65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5.25" x14ac:dyDescent="0.65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5.25" x14ac:dyDescent="0.65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5.25" x14ac:dyDescent="0.65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5.25" x14ac:dyDescent="0.65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5.25" x14ac:dyDescent="0.65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5.25" x14ac:dyDescent="0.65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5.25" x14ac:dyDescent="0.65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5.25" x14ac:dyDescent="0.65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5.25" x14ac:dyDescent="0.65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5.25" x14ac:dyDescent="0.65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5.25" x14ac:dyDescent="0.65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5.25" x14ac:dyDescent="0.65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5.25" x14ac:dyDescent="0.65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5.25" x14ac:dyDescent="0.65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5.25" x14ac:dyDescent="0.65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5.25" x14ac:dyDescent="0.65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5.25" x14ac:dyDescent="0.65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5.25" x14ac:dyDescent="0.65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5.25" x14ac:dyDescent="0.65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5.25" x14ac:dyDescent="0.65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5.25" x14ac:dyDescent="0.65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5.25" x14ac:dyDescent="0.65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5.25" x14ac:dyDescent="0.65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5.25" x14ac:dyDescent="0.65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5.25" x14ac:dyDescent="0.65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5.25" x14ac:dyDescent="0.65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5.25" x14ac:dyDescent="0.65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5.25" x14ac:dyDescent="0.65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5.25" x14ac:dyDescent="0.65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5.25" x14ac:dyDescent="0.65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5.25" x14ac:dyDescent="0.65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5.25" x14ac:dyDescent="0.65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5.25" x14ac:dyDescent="0.65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5.25" x14ac:dyDescent="0.65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5.25" x14ac:dyDescent="0.65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5.25" x14ac:dyDescent="0.65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5.25" x14ac:dyDescent="0.65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5.25" x14ac:dyDescent="0.65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5.25" x14ac:dyDescent="0.65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5.25" x14ac:dyDescent="0.65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5.25" x14ac:dyDescent="0.65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5.25" x14ac:dyDescent="0.65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5.25" x14ac:dyDescent="0.65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5.25" x14ac:dyDescent="0.65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5.25" x14ac:dyDescent="0.65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5.25" x14ac:dyDescent="0.65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5.25" x14ac:dyDescent="0.65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5.25" x14ac:dyDescent="0.65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5.25" x14ac:dyDescent="0.65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5.25" x14ac:dyDescent="0.65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5.25" x14ac:dyDescent="0.65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5.25" x14ac:dyDescent="0.65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5.25" x14ac:dyDescent="0.65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5.25" x14ac:dyDescent="0.65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5.25" x14ac:dyDescent="0.65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5.25" x14ac:dyDescent="0.65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5.25" x14ac:dyDescent="0.65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5.25" x14ac:dyDescent="0.65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5.25" x14ac:dyDescent="0.65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5.25" x14ac:dyDescent="0.65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5.25" x14ac:dyDescent="0.65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5.25" x14ac:dyDescent="0.65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5.25" x14ac:dyDescent="0.65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5.25" x14ac:dyDescent="0.65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5.25" x14ac:dyDescent="0.65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5.25" x14ac:dyDescent="0.65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5.25" x14ac:dyDescent="0.65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5.25" x14ac:dyDescent="0.65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5.25" x14ac:dyDescent="0.65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5.25" x14ac:dyDescent="0.65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5.25" x14ac:dyDescent="0.65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5.25" x14ac:dyDescent="0.65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5.25" x14ac:dyDescent="0.65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5.25" x14ac:dyDescent="0.65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5.25" x14ac:dyDescent="0.65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5.25" x14ac:dyDescent="0.65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5.25" x14ac:dyDescent="0.65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5.25" x14ac:dyDescent="0.65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5.25" x14ac:dyDescent="0.65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5.25" x14ac:dyDescent="0.6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5.25" x14ac:dyDescent="0.65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5.25" x14ac:dyDescent="0.65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5.25" x14ac:dyDescent="0.65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5.25" x14ac:dyDescent="0.65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5.25" x14ac:dyDescent="0.65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5.25" x14ac:dyDescent="0.65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5.25" x14ac:dyDescent="0.65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5.25" x14ac:dyDescent="0.65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5.25" x14ac:dyDescent="0.65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5.25" x14ac:dyDescent="0.65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5.25" x14ac:dyDescent="0.65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5.25" x14ac:dyDescent="0.65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5.25" x14ac:dyDescent="0.65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5.25" x14ac:dyDescent="0.65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5.25" x14ac:dyDescent="0.65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5.25" x14ac:dyDescent="0.65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5.25" x14ac:dyDescent="0.65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5.25" x14ac:dyDescent="0.65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5.25" x14ac:dyDescent="0.65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5.25" x14ac:dyDescent="0.65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5.25" x14ac:dyDescent="0.65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5.25" x14ac:dyDescent="0.65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5.25" x14ac:dyDescent="0.65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5.25" x14ac:dyDescent="0.65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5.25" x14ac:dyDescent="0.65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5.25" x14ac:dyDescent="0.65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5.25" x14ac:dyDescent="0.65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5.25" x14ac:dyDescent="0.65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5.25" x14ac:dyDescent="0.65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5.25" x14ac:dyDescent="0.65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5.25" x14ac:dyDescent="0.65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5.25" x14ac:dyDescent="0.65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5.25" x14ac:dyDescent="0.65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5.25" x14ac:dyDescent="0.65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5.25" x14ac:dyDescent="0.65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5.25" x14ac:dyDescent="0.65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5.25" x14ac:dyDescent="0.65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5.25" x14ac:dyDescent="0.65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5.25" x14ac:dyDescent="0.65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5.25" x14ac:dyDescent="0.65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5.25" x14ac:dyDescent="0.65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5.25" x14ac:dyDescent="0.65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5.25" x14ac:dyDescent="0.65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5.25" x14ac:dyDescent="0.65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5.25" x14ac:dyDescent="0.65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5.25" x14ac:dyDescent="0.65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5.25" x14ac:dyDescent="0.65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5.25" x14ac:dyDescent="0.65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5.25" x14ac:dyDescent="0.65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5.25" x14ac:dyDescent="0.65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5.25" x14ac:dyDescent="0.65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5.25" x14ac:dyDescent="0.65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5.25" x14ac:dyDescent="0.65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5.25" x14ac:dyDescent="0.65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5.25" x14ac:dyDescent="0.65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5.25" x14ac:dyDescent="0.65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5.25" x14ac:dyDescent="0.65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5.25" x14ac:dyDescent="0.65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5.25" x14ac:dyDescent="0.65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5.25" x14ac:dyDescent="0.65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5.25" x14ac:dyDescent="0.65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5.25" x14ac:dyDescent="0.65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5.25" x14ac:dyDescent="0.65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5.25" x14ac:dyDescent="0.65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5.25" x14ac:dyDescent="0.65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5.25" x14ac:dyDescent="0.65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5.25" x14ac:dyDescent="0.65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5.25" x14ac:dyDescent="0.65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5.25" x14ac:dyDescent="0.65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5.25" x14ac:dyDescent="0.65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5.25" x14ac:dyDescent="0.65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5.25" x14ac:dyDescent="0.65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5.25" x14ac:dyDescent="0.65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5.25" x14ac:dyDescent="0.65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5.25" x14ac:dyDescent="0.65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5.25" x14ac:dyDescent="0.65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5.25" x14ac:dyDescent="0.65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5.25" x14ac:dyDescent="0.65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5.25" x14ac:dyDescent="0.65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5.25" x14ac:dyDescent="0.65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5.25" x14ac:dyDescent="0.65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5.25" x14ac:dyDescent="0.65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5.25" x14ac:dyDescent="0.65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5.25" x14ac:dyDescent="0.65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5.25" x14ac:dyDescent="0.65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5.25" x14ac:dyDescent="0.65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5.25" x14ac:dyDescent="0.65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5.25" x14ac:dyDescent="0.65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5.25" x14ac:dyDescent="0.65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5.25" x14ac:dyDescent="0.6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5.25" x14ac:dyDescent="0.65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5.25" x14ac:dyDescent="0.65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5.25" x14ac:dyDescent="0.65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5.25" x14ac:dyDescent="0.65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5.25" x14ac:dyDescent="0.65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5.25" x14ac:dyDescent="0.65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5.25" x14ac:dyDescent="0.65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5.25" x14ac:dyDescent="0.65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5.25" x14ac:dyDescent="0.65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5.25" x14ac:dyDescent="0.65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5.25" x14ac:dyDescent="0.65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5.25" x14ac:dyDescent="0.65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5.25" x14ac:dyDescent="0.65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5.25" x14ac:dyDescent="0.65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5.25" x14ac:dyDescent="0.65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5.25" x14ac:dyDescent="0.65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5.25" x14ac:dyDescent="0.65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5.25" x14ac:dyDescent="0.65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5.25" x14ac:dyDescent="0.65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5.25" x14ac:dyDescent="0.65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5.25" x14ac:dyDescent="0.65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5.25" x14ac:dyDescent="0.65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5.25" x14ac:dyDescent="0.65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5.25" x14ac:dyDescent="0.65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5.25" x14ac:dyDescent="0.65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5.25" x14ac:dyDescent="0.65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5.25" x14ac:dyDescent="0.65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5.25" x14ac:dyDescent="0.65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5.25" x14ac:dyDescent="0.65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5.25" x14ac:dyDescent="0.65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5.25" x14ac:dyDescent="0.65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5.25" x14ac:dyDescent="0.65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5.25" x14ac:dyDescent="0.65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5.25" x14ac:dyDescent="0.65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5.25" x14ac:dyDescent="0.65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5.25" x14ac:dyDescent="0.65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5.25" x14ac:dyDescent="0.65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5.25" x14ac:dyDescent="0.65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5.25" x14ac:dyDescent="0.65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5.25" x14ac:dyDescent="0.65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5.25" x14ac:dyDescent="0.65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5.25" x14ac:dyDescent="0.65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5.25" x14ac:dyDescent="0.65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5.25" x14ac:dyDescent="0.65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5.25" x14ac:dyDescent="0.65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5.25" x14ac:dyDescent="0.65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5.25" x14ac:dyDescent="0.65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5.25" x14ac:dyDescent="0.65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5.25" x14ac:dyDescent="0.65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5.25" x14ac:dyDescent="0.65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5.25" x14ac:dyDescent="0.65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5.25" x14ac:dyDescent="0.65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5.25" x14ac:dyDescent="0.65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5.25" x14ac:dyDescent="0.65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5.25" x14ac:dyDescent="0.65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5.25" x14ac:dyDescent="0.65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5.25" x14ac:dyDescent="0.65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5.25" x14ac:dyDescent="0.65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5.25" x14ac:dyDescent="0.65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5.25" x14ac:dyDescent="0.65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5.25" x14ac:dyDescent="0.65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5.25" x14ac:dyDescent="0.65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5.25" x14ac:dyDescent="0.65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5.25" x14ac:dyDescent="0.65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5.25" x14ac:dyDescent="0.65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5.25" x14ac:dyDescent="0.65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5.25" x14ac:dyDescent="0.65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5.25" x14ac:dyDescent="0.65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5.25" x14ac:dyDescent="0.65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5.25" x14ac:dyDescent="0.65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5.25" x14ac:dyDescent="0.65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5.25" x14ac:dyDescent="0.65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5.25" x14ac:dyDescent="0.65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5.25" x14ac:dyDescent="0.65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5.25" x14ac:dyDescent="0.65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5.25" x14ac:dyDescent="0.65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5.25" x14ac:dyDescent="0.65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5.25" x14ac:dyDescent="0.65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5.25" x14ac:dyDescent="0.65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5.25" x14ac:dyDescent="0.65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5.25" x14ac:dyDescent="0.65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5.25" x14ac:dyDescent="0.65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5.25" x14ac:dyDescent="0.65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5.25" x14ac:dyDescent="0.65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5.25" x14ac:dyDescent="0.65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5.25" x14ac:dyDescent="0.65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5.25" x14ac:dyDescent="0.65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5.25" x14ac:dyDescent="0.65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5.25" x14ac:dyDescent="0.65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5.25" x14ac:dyDescent="0.6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5.25" x14ac:dyDescent="0.65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5.25" x14ac:dyDescent="0.65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5.25" x14ac:dyDescent="0.65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5.25" x14ac:dyDescent="0.65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5.25" x14ac:dyDescent="0.65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5.25" x14ac:dyDescent="0.65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5.25" x14ac:dyDescent="0.65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5.25" x14ac:dyDescent="0.65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5.25" x14ac:dyDescent="0.65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5.25" x14ac:dyDescent="0.65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5.25" x14ac:dyDescent="0.65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5.25" x14ac:dyDescent="0.65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5.25" x14ac:dyDescent="0.65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5.25" x14ac:dyDescent="0.65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5.25" x14ac:dyDescent="0.65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5.25" x14ac:dyDescent="0.65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5.25" x14ac:dyDescent="0.65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5.25" x14ac:dyDescent="0.65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5.25" x14ac:dyDescent="0.65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5.25" x14ac:dyDescent="0.65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5.25" x14ac:dyDescent="0.65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5.25" x14ac:dyDescent="0.65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5.25" x14ac:dyDescent="0.65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5.25" x14ac:dyDescent="0.65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5.25" x14ac:dyDescent="0.65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5.25" x14ac:dyDescent="0.65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5.25" x14ac:dyDescent="0.65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5.25" x14ac:dyDescent="0.65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5.25" x14ac:dyDescent="0.65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5.25" x14ac:dyDescent="0.65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5.25" x14ac:dyDescent="0.65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5.25" x14ac:dyDescent="0.65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5.25" x14ac:dyDescent="0.65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5.25" x14ac:dyDescent="0.65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5.25" x14ac:dyDescent="0.65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5.25" x14ac:dyDescent="0.65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5.25" x14ac:dyDescent="0.65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5.25" x14ac:dyDescent="0.65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5.25" x14ac:dyDescent="0.65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5.25" x14ac:dyDescent="0.65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5.25" x14ac:dyDescent="0.65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5.25" x14ac:dyDescent="0.65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5.25" x14ac:dyDescent="0.65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5.25" x14ac:dyDescent="0.65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5.25" x14ac:dyDescent="0.65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5.25" x14ac:dyDescent="0.65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5.25" x14ac:dyDescent="0.65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5.25" x14ac:dyDescent="0.65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5.25" x14ac:dyDescent="0.65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5.25" x14ac:dyDescent="0.65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5.25" x14ac:dyDescent="0.65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5.25" x14ac:dyDescent="0.65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5.25" x14ac:dyDescent="0.65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5.25" x14ac:dyDescent="0.65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5.25" x14ac:dyDescent="0.65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5.25" x14ac:dyDescent="0.65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5.25" x14ac:dyDescent="0.65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5.25" x14ac:dyDescent="0.65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5.25" x14ac:dyDescent="0.65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5.25" x14ac:dyDescent="0.65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5.25" x14ac:dyDescent="0.65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5.25" x14ac:dyDescent="0.65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5.25" x14ac:dyDescent="0.65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5.25" x14ac:dyDescent="0.65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5.25" x14ac:dyDescent="0.65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5.25" x14ac:dyDescent="0.65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5.25" x14ac:dyDescent="0.65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5.25" x14ac:dyDescent="0.65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5.25" x14ac:dyDescent="0.65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5.25" x14ac:dyDescent="0.65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5.25" x14ac:dyDescent="0.65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5.25" x14ac:dyDescent="0.65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5.25" x14ac:dyDescent="0.65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5.25" x14ac:dyDescent="0.65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5.25" x14ac:dyDescent="0.65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5.25" x14ac:dyDescent="0.6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5.25" x14ac:dyDescent="0.65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5.25" x14ac:dyDescent="0.65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5.25" x14ac:dyDescent="0.65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5.25" x14ac:dyDescent="0.6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5.25" x14ac:dyDescent="0.65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5.25" x14ac:dyDescent="0.65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5.25" x14ac:dyDescent="0.65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5.25" x14ac:dyDescent="0.65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5.25" x14ac:dyDescent="0.65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5.25" x14ac:dyDescent="0.65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5.25" x14ac:dyDescent="0.65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5.25" x14ac:dyDescent="0.65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5.25" x14ac:dyDescent="0.65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5.25" x14ac:dyDescent="0.65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5.25" x14ac:dyDescent="0.65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5.25" x14ac:dyDescent="0.65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5.25" x14ac:dyDescent="0.65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5.25" x14ac:dyDescent="0.65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5.25" x14ac:dyDescent="0.65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5.25" x14ac:dyDescent="0.65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5.25" x14ac:dyDescent="0.65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5.25" x14ac:dyDescent="0.65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5.25" x14ac:dyDescent="0.65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5.25" x14ac:dyDescent="0.65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5.25" x14ac:dyDescent="0.65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5.25" x14ac:dyDescent="0.65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5.25" x14ac:dyDescent="0.65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5.25" x14ac:dyDescent="0.65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5.25" x14ac:dyDescent="0.65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5.25" x14ac:dyDescent="0.65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5.25" x14ac:dyDescent="0.65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5.25" x14ac:dyDescent="0.65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5.25" x14ac:dyDescent="0.65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5.25" x14ac:dyDescent="0.65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5.25" x14ac:dyDescent="0.65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5.25" x14ac:dyDescent="0.65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5.25" x14ac:dyDescent="0.65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5.25" x14ac:dyDescent="0.65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5.25" x14ac:dyDescent="0.65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5.25" x14ac:dyDescent="0.65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5.25" x14ac:dyDescent="0.65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5.25" x14ac:dyDescent="0.65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5.25" x14ac:dyDescent="0.65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5.25" x14ac:dyDescent="0.65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5.25" x14ac:dyDescent="0.65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5.25" x14ac:dyDescent="0.65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5.25" x14ac:dyDescent="0.65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5.25" x14ac:dyDescent="0.65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5.25" x14ac:dyDescent="0.65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0"/>
  <sheetViews>
    <sheetView workbookViewId="0"/>
  </sheetViews>
  <sheetFormatPr defaultColWidth="14.3984375" defaultRowHeight="15" customHeight="1" x14ac:dyDescent="0.65"/>
  <cols>
    <col min="1" max="26" width="8.59765625" customWidth="1"/>
  </cols>
  <sheetData>
    <row r="1" spans="1:4" ht="12.75" customHeight="1" x14ac:dyDescent="0.65">
      <c r="B1" s="29" t="s">
        <v>208</v>
      </c>
      <c r="C1" s="29" t="s">
        <v>209</v>
      </c>
      <c r="D1" s="29" t="s">
        <v>210</v>
      </c>
    </row>
    <row r="2" spans="1:4" ht="12.75" customHeight="1" x14ac:dyDescent="0.65">
      <c r="A2" s="29" t="s">
        <v>193</v>
      </c>
      <c r="B2" s="30">
        <v>20</v>
      </c>
      <c r="C2" s="30">
        <v>30</v>
      </c>
      <c r="D2" s="30">
        <v>12</v>
      </c>
    </row>
    <row r="3" spans="1:4" ht="12.75" customHeight="1" x14ac:dyDescent="0.65">
      <c r="A3" s="29" t="s">
        <v>195</v>
      </c>
      <c r="B3" s="30">
        <v>20</v>
      </c>
      <c r="C3" s="30">
        <v>30</v>
      </c>
      <c r="D3" s="30">
        <v>12</v>
      </c>
    </row>
    <row r="4" spans="1:4" ht="12.75" customHeight="1" x14ac:dyDescent="0.65">
      <c r="A4" s="29" t="s">
        <v>197</v>
      </c>
      <c r="B4" s="30">
        <v>20</v>
      </c>
      <c r="C4" s="30">
        <v>30</v>
      </c>
      <c r="D4" s="30">
        <v>12</v>
      </c>
    </row>
    <row r="5" spans="1:4" ht="12.75" customHeight="1" x14ac:dyDescent="0.65">
      <c r="A5" s="29" t="s">
        <v>199</v>
      </c>
      <c r="B5" s="30">
        <v>20</v>
      </c>
      <c r="C5" s="30">
        <v>30</v>
      </c>
      <c r="D5" s="30">
        <v>12</v>
      </c>
    </row>
    <row r="6" spans="1:4" ht="12.75" customHeight="1" x14ac:dyDescent="0.65"/>
    <row r="7" spans="1:4" ht="12.75" customHeight="1" x14ac:dyDescent="0.65"/>
    <row r="8" spans="1:4" ht="12.75" customHeight="1" x14ac:dyDescent="0.65"/>
    <row r="9" spans="1:4" ht="12.75" customHeight="1" x14ac:dyDescent="0.65"/>
    <row r="10" spans="1:4" ht="12.75" customHeight="1" x14ac:dyDescent="0.65"/>
    <row r="11" spans="1:4" ht="12.75" customHeight="1" x14ac:dyDescent="0.65"/>
    <row r="12" spans="1:4" ht="12.75" customHeight="1" x14ac:dyDescent="0.65"/>
    <row r="13" spans="1:4" ht="12.75" customHeight="1" x14ac:dyDescent="0.65"/>
    <row r="14" spans="1:4" ht="12.75" customHeight="1" x14ac:dyDescent="0.65"/>
    <row r="15" spans="1:4" ht="12.75" customHeight="1" x14ac:dyDescent="0.65"/>
    <row r="16" spans="1:4" ht="12.75" customHeight="1" x14ac:dyDescent="0.65"/>
    <row r="17" ht="12.75" customHeight="1" x14ac:dyDescent="0.65"/>
    <row r="18" ht="12.75" customHeight="1" x14ac:dyDescent="0.65"/>
    <row r="19" ht="12.75" customHeight="1" x14ac:dyDescent="0.65"/>
    <row r="20" ht="12.75" customHeight="1" x14ac:dyDescent="0.65"/>
    <row r="21" ht="12.75" customHeight="1" x14ac:dyDescent="0.65"/>
    <row r="22" ht="12.75" customHeight="1" x14ac:dyDescent="0.65"/>
    <row r="23" ht="12.75" customHeight="1" x14ac:dyDescent="0.65"/>
    <row r="24" ht="12.75" customHeight="1" x14ac:dyDescent="0.65"/>
    <row r="25" ht="12.75" customHeight="1" x14ac:dyDescent="0.65"/>
    <row r="26" ht="12.75" customHeight="1" x14ac:dyDescent="0.65"/>
    <row r="27" ht="12.75" customHeight="1" x14ac:dyDescent="0.65"/>
    <row r="28" ht="12.75" customHeight="1" x14ac:dyDescent="0.65"/>
    <row r="29" ht="12.75" customHeight="1" x14ac:dyDescent="0.65"/>
    <row r="30" ht="12.75" customHeight="1" x14ac:dyDescent="0.65"/>
    <row r="31" ht="12.75" customHeight="1" x14ac:dyDescent="0.65"/>
    <row r="32" ht="12.75" customHeight="1" x14ac:dyDescent="0.65"/>
    <row r="33" ht="12.75" customHeight="1" x14ac:dyDescent="0.65"/>
    <row r="34" ht="12.75" customHeight="1" x14ac:dyDescent="0.65"/>
    <row r="35" ht="12.75" customHeight="1" x14ac:dyDescent="0.65"/>
    <row r="36" ht="12.75" customHeight="1" x14ac:dyDescent="0.65"/>
    <row r="37" ht="12.75" customHeight="1" x14ac:dyDescent="0.65"/>
    <row r="38" ht="12.75" customHeight="1" x14ac:dyDescent="0.65"/>
    <row r="39" ht="12.75" customHeight="1" x14ac:dyDescent="0.65"/>
    <row r="40" ht="12.75" customHeight="1" x14ac:dyDescent="0.65"/>
    <row r="41" ht="12.75" customHeight="1" x14ac:dyDescent="0.65"/>
    <row r="42" ht="12.75" customHeight="1" x14ac:dyDescent="0.65"/>
    <row r="43" ht="12.75" customHeight="1" x14ac:dyDescent="0.65"/>
    <row r="44" ht="12.75" customHeight="1" x14ac:dyDescent="0.65"/>
    <row r="45" ht="12.75" customHeight="1" x14ac:dyDescent="0.65"/>
    <row r="46" ht="12.75" customHeight="1" x14ac:dyDescent="0.65"/>
    <row r="47" ht="12.75" customHeight="1" x14ac:dyDescent="0.65"/>
    <row r="48" ht="12.75" customHeight="1" x14ac:dyDescent="0.65"/>
    <row r="49" ht="12.75" customHeight="1" x14ac:dyDescent="0.65"/>
    <row r="50" ht="12.75" customHeight="1" x14ac:dyDescent="0.65"/>
    <row r="51" ht="12.75" customHeight="1" x14ac:dyDescent="0.65"/>
    <row r="52" ht="12.75" customHeight="1" x14ac:dyDescent="0.65"/>
    <row r="53" ht="12.75" customHeight="1" x14ac:dyDescent="0.65"/>
    <row r="54" ht="12.75" customHeight="1" x14ac:dyDescent="0.65"/>
    <row r="55" ht="12.75" customHeight="1" x14ac:dyDescent="0.65"/>
    <row r="56" ht="12.75" customHeight="1" x14ac:dyDescent="0.65"/>
    <row r="57" ht="12.75" customHeight="1" x14ac:dyDescent="0.65"/>
    <row r="58" ht="12.75" customHeight="1" x14ac:dyDescent="0.65"/>
    <row r="59" ht="12.75" customHeight="1" x14ac:dyDescent="0.65"/>
    <row r="60" ht="12.75" customHeight="1" x14ac:dyDescent="0.65"/>
    <row r="61" ht="12.75" customHeight="1" x14ac:dyDescent="0.65"/>
    <row r="62" ht="12.75" customHeight="1" x14ac:dyDescent="0.65"/>
    <row r="63" ht="12.75" customHeight="1" x14ac:dyDescent="0.65"/>
    <row r="64" ht="12.75" customHeight="1" x14ac:dyDescent="0.65"/>
    <row r="65" ht="12.75" customHeight="1" x14ac:dyDescent="0.65"/>
    <row r="66" ht="12.75" customHeight="1" x14ac:dyDescent="0.65"/>
    <row r="67" ht="12.75" customHeight="1" x14ac:dyDescent="0.65"/>
    <row r="68" ht="12.75" customHeight="1" x14ac:dyDescent="0.65"/>
    <row r="69" ht="12.75" customHeight="1" x14ac:dyDescent="0.65"/>
    <row r="70" ht="12.75" customHeight="1" x14ac:dyDescent="0.65"/>
    <row r="71" ht="12.75" customHeight="1" x14ac:dyDescent="0.65"/>
    <row r="72" ht="12.75" customHeight="1" x14ac:dyDescent="0.65"/>
    <row r="73" ht="12.75" customHeight="1" x14ac:dyDescent="0.65"/>
    <row r="74" ht="12.75" customHeight="1" x14ac:dyDescent="0.65"/>
    <row r="75" ht="12.75" customHeight="1" x14ac:dyDescent="0.65"/>
    <row r="76" ht="12.75" customHeight="1" x14ac:dyDescent="0.65"/>
    <row r="77" ht="12.75" customHeight="1" x14ac:dyDescent="0.65"/>
    <row r="78" ht="12.75" customHeight="1" x14ac:dyDescent="0.65"/>
    <row r="79" ht="12.75" customHeight="1" x14ac:dyDescent="0.65"/>
    <row r="80" ht="12.75" customHeight="1" x14ac:dyDescent="0.65"/>
    <row r="81" ht="12.75" customHeight="1" x14ac:dyDescent="0.65"/>
    <row r="82" ht="12.75" customHeight="1" x14ac:dyDescent="0.65"/>
    <row r="83" ht="12.75" customHeight="1" x14ac:dyDescent="0.65"/>
    <row r="84" ht="12.75" customHeight="1" x14ac:dyDescent="0.65"/>
    <row r="85" ht="12.75" customHeight="1" x14ac:dyDescent="0.65"/>
    <row r="86" ht="12.75" customHeight="1" x14ac:dyDescent="0.65"/>
    <row r="87" ht="12.75" customHeight="1" x14ac:dyDescent="0.65"/>
    <row r="88" ht="12.75" customHeight="1" x14ac:dyDescent="0.65"/>
    <row r="89" ht="12.75" customHeight="1" x14ac:dyDescent="0.65"/>
    <row r="90" ht="12.75" customHeight="1" x14ac:dyDescent="0.65"/>
    <row r="91" ht="12.75" customHeight="1" x14ac:dyDescent="0.65"/>
    <row r="92" ht="12.75" customHeight="1" x14ac:dyDescent="0.65"/>
    <row r="93" ht="12.75" customHeight="1" x14ac:dyDescent="0.65"/>
    <row r="94" ht="12.75" customHeight="1" x14ac:dyDescent="0.65"/>
    <row r="95" ht="12.75" customHeight="1" x14ac:dyDescent="0.65"/>
    <row r="96" ht="12.75" customHeight="1" x14ac:dyDescent="0.65"/>
    <row r="97" ht="12.75" customHeight="1" x14ac:dyDescent="0.65"/>
    <row r="98" ht="12.75" customHeight="1" x14ac:dyDescent="0.65"/>
    <row r="99" ht="12.75" customHeight="1" x14ac:dyDescent="0.65"/>
    <row r="100" ht="12.75" customHeight="1" x14ac:dyDescent="0.65"/>
    <row r="101" ht="12.75" customHeight="1" x14ac:dyDescent="0.65"/>
    <row r="102" ht="12.75" customHeight="1" x14ac:dyDescent="0.65"/>
    <row r="103" ht="12.75" customHeight="1" x14ac:dyDescent="0.65"/>
    <row r="104" ht="12.75" customHeight="1" x14ac:dyDescent="0.65"/>
    <row r="105" ht="12.75" customHeight="1" x14ac:dyDescent="0.65"/>
    <row r="106" ht="12.75" customHeight="1" x14ac:dyDescent="0.65"/>
    <row r="107" ht="12.75" customHeight="1" x14ac:dyDescent="0.65"/>
    <row r="108" ht="12.75" customHeight="1" x14ac:dyDescent="0.65"/>
    <row r="109" ht="12.75" customHeight="1" x14ac:dyDescent="0.65"/>
    <row r="110" ht="12.75" customHeight="1" x14ac:dyDescent="0.65"/>
    <row r="111" ht="12.75" customHeight="1" x14ac:dyDescent="0.65"/>
    <row r="112" ht="12.75" customHeight="1" x14ac:dyDescent="0.65"/>
    <row r="113" ht="12.75" customHeight="1" x14ac:dyDescent="0.65"/>
    <row r="114" ht="12.75" customHeight="1" x14ac:dyDescent="0.65"/>
    <row r="115" ht="12.75" customHeight="1" x14ac:dyDescent="0.65"/>
    <row r="116" ht="12.75" customHeight="1" x14ac:dyDescent="0.65"/>
    <row r="117" ht="12.75" customHeight="1" x14ac:dyDescent="0.65"/>
    <row r="118" ht="12.75" customHeight="1" x14ac:dyDescent="0.65"/>
    <row r="119" ht="12.75" customHeight="1" x14ac:dyDescent="0.65"/>
    <row r="120" ht="12.75" customHeight="1" x14ac:dyDescent="0.65"/>
    <row r="121" ht="12.75" customHeight="1" x14ac:dyDescent="0.65"/>
    <row r="122" ht="12.75" customHeight="1" x14ac:dyDescent="0.65"/>
    <row r="123" ht="12.75" customHeight="1" x14ac:dyDescent="0.65"/>
    <row r="124" ht="12.75" customHeight="1" x14ac:dyDescent="0.65"/>
    <row r="125" ht="12.75" customHeight="1" x14ac:dyDescent="0.65"/>
    <row r="126" ht="12.75" customHeight="1" x14ac:dyDescent="0.65"/>
    <row r="127" ht="12.75" customHeight="1" x14ac:dyDescent="0.65"/>
    <row r="128" ht="12.75" customHeight="1" x14ac:dyDescent="0.65"/>
    <row r="129" ht="12.75" customHeight="1" x14ac:dyDescent="0.65"/>
    <row r="130" ht="12.75" customHeight="1" x14ac:dyDescent="0.65"/>
    <row r="131" ht="12.75" customHeight="1" x14ac:dyDescent="0.65"/>
    <row r="132" ht="12.75" customHeight="1" x14ac:dyDescent="0.65"/>
    <row r="133" ht="12.75" customHeight="1" x14ac:dyDescent="0.65"/>
    <row r="134" ht="12.75" customHeight="1" x14ac:dyDescent="0.65"/>
    <row r="135" ht="12.75" customHeight="1" x14ac:dyDescent="0.65"/>
    <row r="136" ht="12.75" customHeight="1" x14ac:dyDescent="0.65"/>
    <row r="137" ht="12.75" customHeight="1" x14ac:dyDescent="0.65"/>
    <row r="138" ht="12.75" customHeight="1" x14ac:dyDescent="0.65"/>
    <row r="139" ht="12.75" customHeight="1" x14ac:dyDescent="0.65"/>
    <row r="140" ht="12.75" customHeight="1" x14ac:dyDescent="0.65"/>
    <row r="141" ht="12.75" customHeight="1" x14ac:dyDescent="0.65"/>
    <row r="142" ht="12.75" customHeight="1" x14ac:dyDescent="0.65"/>
    <row r="143" ht="12.75" customHeight="1" x14ac:dyDescent="0.65"/>
    <row r="144" ht="12.75" customHeight="1" x14ac:dyDescent="0.65"/>
    <row r="145" ht="12.75" customHeight="1" x14ac:dyDescent="0.65"/>
    <row r="146" ht="12.75" customHeight="1" x14ac:dyDescent="0.65"/>
    <row r="147" ht="12.75" customHeight="1" x14ac:dyDescent="0.65"/>
    <row r="148" ht="12.75" customHeight="1" x14ac:dyDescent="0.65"/>
    <row r="149" ht="12.75" customHeight="1" x14ac:dyDescent="0.65"/>
    <row r="150" ht="12.75" customHeight="1" x14ac:dyDescent="0.65"/>
    <row r="151" ht="12.75" customHeight="1" x14ac:dyDescent="0.65"/>
    <row r="152" ht="12.75" customHeight="1" x14ac:dyDescent="0.65"/>
    <row r="153" ht="12.75" customHeight="1" x14ac:dyDescent="0.65"/>
    <row r="154" ht="12.75" customHeight="1" x14ac:dyDescent="0.65"/>
    <row r="155" ht="12.75" customHeight="1" x14ac:dyDescent="0.65"/>
    <row r="156" ht="12.75" customHeight="1" x14ac:dyDescent="0.65"/>
    <row r="157" ht="12.75" customHeight="1" x14ac:dyDescent="0.65"/>
    <row r="158" ht="12.75" customHeight="1" x14ac:dyDescent="0.65"/>
    <row r="159" ht="12.75" customHeight="1" x14ac:dyDescent="0.65"/>
    <row r="160" ht="12.75" customHeight="1" x14ac:dyDescent="0.65"/>
    <row r="161" ht="12.75" customHeight="1" x14ac:dyDescent="0.65"/>
    <row r="162" ht="12.75" customHeight="1" x14ac:dyDescent="0.65"/>
    <row r="163" ht="12.75" customHeight="1" x14ac:dyDescent="0.65"/>
    <row r="164" ht="12.75" customHeight="1" x14ac:dyDescent="0.65"/>
    <row r="165" ht="12.75" customHeight="1" x14ac:dyDescent="0.65"/>
    <row r="166" ht="12.75" customHeight="1" x14ac:dyDescent="0.65"/>
    <row r="167" ht="12.75" customHeight="1" x14ac:dyDescent="0.65"/>
    <row r="168" ht="12.75" customHeight="1" x14ac:dyDescent="0.65"/>
    <row r="169" ht="12.75" customHeight="1" x14ac:dyDescent="0.65"/>
    <row r="170" ht="12.75" customHeight="1" x14ac:dyDescent="0.65"/>
    <row r="171" ht="12.75" customHeight="1" x14ac:dyDescent="0.65"/>
    <row r="172" ht="12.75" customHeight="1" x14ac:dyDescent="0.65"/>
    <row r="173" ht="12.75" customHeight="1" x14ac:dyDescent="0.65"/>
    <row r="174" ht="12.75" customHeight="1" x14ac:dyDescent="0.65"/>
    <row r="175" ht="12.75" customHeight="1" x14ac:dyDescent="0.65"/>
    <row r="176" ht="12.75" customHeight="1" x14ac:dyDescent="0.65"/>
    <row r="177" ht="12.75" customHeight="1" x14ac:dyDescent="0.65"/>
    <row r="178" ht="12.75" customHeight="1" x14ac:dyDescent="0.65"/>
    <row r="179" ht="12.75" customHeight="1" x14ac:dyDescent="0.65"/>
    <row r="180" ht="12.75" customHeight="1" x14ac:dyDescent="0.65"/>
    <row r="181" ht="12.75" customHeight="1" x14ac:dyDescent="0.65"/>
    <row r="182" ht="12.75" customHeight="1" x14ac:dyDescent="0.65"/>
    <row r="183" ht="12.75" customHeight="1" x14ac:dyDescent="0.65"/>
    <row r="184" ht="12.75" customHeight="1" x14ac:dyDescent="0.65"/>
    <row r="185" ht="12.75" customHeight="1" x14ac:dyDescent="0.65"/>
    <row r="186" ht="12.75" customHeight="1" x14ac:dyDescent="0.65"/>
    <row r="187" ht="12.75" customHeight="1" x14ac:dyDescent="0.65"/>
    <row r="188" ht="12.75" customHeight="1" x14ac:dyDescent="0.65"/>
    <row r="189" ht="12.75" customHeight="1" x14ac:dyDescent="0.65"/>
    <row r="190" ht="12.75" customHeight="1" x14ac:dyDescent="0.65"/>
    <row r="191" ht="12.75" customHeight="1" x14ac:dyDescent="0.65"/>
    <row r="192" ht="12.75" customHeight="1" x14ac:dyDescent="0.65"/>
    <row r="193" ht="12.75" customHeight="1" x14ac:dyDescent="0.65"/>
    <row r="194" ht="12.75" customHeight="1" x14ac:dyDescent="0.65"/>
    <row r="195" ht="12.75" customHeight="1" x14ac:dyDescent="0.65"/>
    <row r="196" ht="12.75" customHeight="1" x14ac:dyDescent="0.65"/>
    <row r="197" ht="12.75" customHeight="1" x14ac:dyDescent="0.65"/>
    <row r="198" ht="12.75" customHeight="1" x14ac:dyDescent="0.65"/>
    <row r="199" ht="12.75" customHeight="1" x14ac:dyDescent="0.65"/>
    <row r="200" ht="12.75" customHeight="1" x14ac:dyDescent="0.65"/>
    <row r="201" ht="12.75" customHeight="1" x14ac:dyDescent="0.65"/>
    <row r="202" ht="12.75" customHeight="1" x14ac:dyDescent="0.65"/>
    <row r="203" ht="12.75" customHeight="1" x14ac:dyDescent="0.65"/>
    <row r="204" ht="12.75" customHeight="1" x14ac:dyDescent="0.65"/>
    <row r="205" ht="12.75" customHeight="1" x14ac:dyDescent="0.65"/>
    <row r="206" ht="12.75" customHeight="1" x14ac:dyDescent="0.65"/>
    <row r="207" ht="12.75" customHeight="1" x14ac:dyDescent="0.65"/>
    <row r="208" ht="12.75" customHeight="1" x14ac:dyDescent="0.65"/>
    <row r="209" ht="12.75" customHeight="1" x14ac:dyDescent="0.65"/>
    <row r="210" ht="12.75" customHeight="1" x14ac:dyDescent="0.65"/>
    <row r="211" ht="12.75" customHeight="1" x14ac:dyDescent="0.65"/>
    <row r="212" ht="12.75" customHeight="1" x14ac:dyDescent="0.65"/>
    <row r="213" ht="12.75" customHeight="1" x14ac:dyDescent="0.65"/>
    <row r="214" ht="12.75" customHeight="1" x14ac:dyDescent="0.65"/>
    <row r="215" ht="12.75" customHeight="1" x14ac:dyDescent="0.65"/>
    <row r="216" ht="12.75" customHeight="1" x14ac:dyDescent="0.65"/>
    <row r="217" ht="12.75" customHeight="1" x14ac:dyDescent="0.65"/>
    <row r="218" ht="12.75" customHeight="1" x14ac:dyDescent="0.65"/>
    <row r="219" ht="12.75" customHeight="1" x14ac:dyDescent="0.65"/>
    <row r="220" ht="12.75" customHeight="1" x14ac:dyDescent="0.65"/>
    <row r="221" ht="12.75" customHeight="1" x14ac:dyDescent="0.65"/>
    <row r="222" ht="12.75" customHeight="1" x14ac:dyDescent="0.65"/>
    <row r="223" ht="12.75" customHeight="1" x14ac:dyDescent="0.65"/>
    <row r="224" ht="12.75" customHeight="1" x14ac:dyDescent="0.65"/>
    <row r="225" ht="12.75" customHeight="1" x14ac:dyDescent="0.65"/>
    <row r="226" ht="12.75" customHeight="1" x14ac:dyDescent="0.65"/>
    <row r="227" ht="12.75" customHeight="1" x14ac:dyDescent="0.65"/>
    <row r="228" ht="12.75" customHeight="1" x14ac:dyDescent="0.65"/>
    <row r="229" ht="12.75" customHeight="1" x14ac:dyDescent="0.65"/>
    <row r="230" ht="12.75" customHeight="1" x14ac:dyDescent="0.65"/>
    <row r="231" ht="12.75" customHeight="1" x14ac:dyDescent="0.65"/>
    <row r="232" ht="12.75" customHeight="1" x14ac:dyDescent="0.65"/>
    <row r="233" ht="12.75" customHeight="1" x14ac:dyDescent="0.65"/>
    <row r="234" ht="12.75" customHeight="1" x14ac:dyDescent="0.65"/>
    <row r="235" ht="12.75" customHeight="1" x14ac:dyDescent="0.65"/>
    <row r="236" ht="12.75" customHeight="1" x14ac:dyDescent="0.65"/>
    <row r="237" ht="12.75" customHeight="1" x14ac:dyDescent="0.65"/>
    <row r="238" ht="12.75" customHeight="1" x14ac:dyDescent="0.65"/>
    <row r="239" ht="12.75" customHeight="1" x14ac:dyDescent="0.65"/>
    <row r="240" ht="12.75" customHeight="1" x14ac:dyDescent="0.65"/>
    <row r="241" ht="12.75" customHeight="1" x14ac:dyDescent="0.65"/>
    <row r="242" ht="12.75" customHeight="1" x14ac:dyDescent="0.65"/>
    <row r="243" ht="12.75" customHeight="1" x14ac:dyDescent="0.65"/>
    <row r="244" ht="12.75" customHeight="1" x14ac:dyDescent="0.65"/>
    <row r="245" ht="12.75" customHeight="1" x14ac:dyDescent="0.65"/>
    <row r="246" ht="12.75" customHeight="1" x14ac:dyDescent="0.65"/>
    <row r="247" ht="12.75" customHeight="1" x14ac:dyDescent="0.65"/>
    <row r="248" ht="12.75" customHeight="1" x14ac:dyDescent="0.65"/>
    <row r="249" ht="12.75" customHeight="1" x14ac:dyDescent="0.65"/>
    <row r="250" ht="12.75" customHeight="1" x14ac:dyDescent="0.65"/>
    <row r="251" ht="12.75" customHeight="1" x14ac:dyDescent="0.65"/>
    <row r="252" ht="12.75" customHeight="1" x14ac:dyDescent="0.65"/>
    <row r="253" ht="12.75" customHeight="1" x14ac:dyDescent="0.65"/>
    <row r="254" ht="12.75" customHeight="1" x14ac:dyDescent="0.65"/>
    <row r="255" ht="12.75" customHeight="1" x14ac:dyDescent="0.65"/>
    <row r="256" ht="12.75" customHeight="1" x14ac:dyDescent="0.65"/>
    <row r="257" ht="12.75" customHeight="1" x14ac:dyDescent="0.65"/>
    <row r="258" ht="12.75" customHeight="1" x14ac:dyDescent="0.65"/>
    <row r="259" ht="12.75" customHeight="1" x14ac:dyDescent="0.65"/>
    <row r="260" ht="12.75" customHeight="1" x14ac:dyDescent="0.65"/>
    <row r="261" ht="12.75" customHeight="1" x14ac:dyDescent="0.65"/>
    <row r="262" ht="12.75" customHeight="1" x14ac:dyDescent="0.65"/>
    <row r="263" ht="12.75" customHeight="1" x14ac:dyDescent="0.65"/>
    <row r="264" ht="12.75" customHeight="1" x14ac:dyDescent="0.65"/>
    <row r="265" ht="12.75" customHeight="1" x14ac:dyDescent="0.65"/>
    <row r="266" ht="12.75" customHeight="1" x14ac:dyDescent="0.65"/>
    <row r="267" ht="12.75" customHeight="1" x14ac:dyDescent="0.65"/>
    <row r="268" ht="12.75" customHeight="1" x14ac:dyDescent="0.65"/>
    <row r="269" ht="12.75" customHeight="1" x14ac:dyDescent="0.65"/>
    <row r="270" ht="12.75" customHeight="1" x14ac:dyDescent="0.65"/>
    <row r="271" ht="12.75" customHeight="1" x14ac:dyDescent="0.65"/>
    <row r="272" ht="12.75" customHeight="1" x14ac:dyDescent="0.65"/>
    <row r="273" ht="12.75" customHeight="1" x14ac:dyDescent="0.65"/>
    <row r="274" ht="12.75" customHeight="1" x14ac:dyDescent="0.65"/>
    <row r="275" ht="12.75" customHeight="1" x14ac:dyDescent="0.65"/>
    <row r="276" ht="12.75" customHeight="1" x14ac:dyDescent="0.65"/>
    <row r="277" ht="12.75" customHeight="1" x14ac:dyDescent="0.65"/>
    <row r="278" ht="12.75" customHeight="1" x14ac:dyDescent="0.65"/>
    <row r="279" ht="12.75" customHeight="1" x14ac:dyDescent="0.65"/>
    <row r="280" ht="12.75" customHeight="1" x14ac:dyDescent="0.65"/>
    <row r="281" ht="12.75" customHeight="1" x14ac:dyDescent="0.65"/>
    <row r="282" ht="12.75" customHeight="1" x14ac:dyDescent="0.65"/>
    <row r="283" ht="12.75" customHeight="1" x14ac:dyDescent="0.65"/>
    <row r="284" ht="12.75" customHeight="1" x14ac:dyDescent="0.65"/>
    <row r="285" ht="12.75" customHeight="1" x14ac:dyDescent="0.65"/>
    <row r="286" ht="12.75" customHeight="1" x14ac:dyDescent="0.65"/>
    <row r="287" ht="12.75" customHeight="1" x14ac:dyDescent="0.65"/>
    <row r="288" ht="12.75" customHeight="1" x14ac:dyDescent="0.65"/>
    <row r="289" ht="12.75" customHeight="1" x14ac:dyDescent="0.65"/>
    <row r="290" ht="12.75" customHeight="1" x14ac:dyDescent="0.65"/>
    <row r="291" ht="12.75" customHeight="1" x14ac:dyDescent="0.65"/>
    <row r="292" ht="12.75" customHeight="1" x14ac:dyDescent="0.65"/>
    <row r="293" ht="12.75" customHeight="1" x14ac:dyDescent="0.65"/>
    <row r="294" ht="12.75" customHeight="1" x14ac:dyDescent="0.65"/>
    <row r="295" ht="12.75" customHeight="1" x14ac:dyDescent="0.65"/>
    <row r="296" ht="12.75" customHeight="1" x14ac:dyDescent="0.65"/>
    <row r="297" ht="12.75" customHeight="1" x14ac:dyDescent="0.65"/>
    <row r="298" ht="12.75" customHeight="1" x14ac:dyDescent="0.65"/>
    <row r="299" ht="12.75" customHeight="1" x14ac:dyDescent="0.65"/>
    <row r="300" ht="12.75" customHeight="1" x14ac:dyDescent="0.65"/>
    <row r="301" ht="12.75" customHeight="1" x14ac:dyDescent="0.65"/>
    <row r="302" ht="12.75" customHeight="1" x14ac:dyDescent="0.65"/>
    <row r="303" ht="12.75" customHeight="1" x14ac:dyDescent="0.65"/>
    <row r="304" ht="12.75" customHeight="1" x14ac:dyDescent="0.65"/>
    <row r="305" ht="12.75" customHeight="1" x14ac:dyDescent="0.65"/>
    <row r="306" ht="12.75" customHeight="1" x14ac:dyDescent="0.65"/>
    <row r="307" ht="12.75" customHeight="1" x14ac:dyDescent="0.65"/>
    <row r="308" ht="12.75" customHeight="1" x14ac:dyDescent="0.65"/>
    <row r="309" ht="12.75" customHeight="1" x14ac:dyDescent="0.65"/>
    <row r="310" ht="12.75" customHeight="1" x14ac:dyDescent="0.65"/>
    <row r="311" ht="12.75" customHeight="1" x14ac:dyDescent="0.65"/>
    <row r="312" ht="12.75" customHeight="1" x14ac:dyDescent="0.65"/>
    <row r="313" ht="12.75" customHeight="1" x14ac:dyDescent="0.65"/>
    <row r="314" ht="12.75" customHeight="1" x14ac:dyDescent="0.65"/>
    <row r="315" ht="12.75" customHeight="1" x14ac:dyDescent="0.65"/>
    <row r="316" ht="12.75" customHeight="1" x14ac:dyDescent="0.65"/>
    <row r="317" ht="12.75" customHeight="1" x14ac:dyDescent="0.65"/>
    <row r="318" ht="12.75" customHeight="1" x14ac:dyDescent="0.65"/>
    <row r="319" ht="12.75" customHeight="1" x14ac:dyDescent="0.65"/>
    <row r="320" ht="12.75" customHeight="1" x14ac:dyDescent="0.65"/>
    <row r="321" ht="12.75" customHeight="1" x14ac:dyDescent="0.65"/>
    <row r="322" ht="12.75" customHeight="1" x14ac:dyDescent="0.65"/>
    <row r="323" ht="12.75" customHeight="1" x14ac:dyDescent="0.65"/>
    <row r="324" ht="12.75" customHeight="1" x14ac:dyDescent="0.65"/>
    <row r="325" ht="12.75" customHeight="1" x14ac:dyDescent="0.65"/>
    <row r="326" ht="12.75" customHeight="1" x14ac:dyDescent="0.65"/>
    <row r="327" ht="12.75" customHeight="1" x14ac:dyDescent="0.65"/>
    <row r="328" ht="12.75" customHeight="1" x14ac:dyDescent="0.65"/>
    <row r="329" ht="12.75" customHeight="1" x14ac:dyDescent="0.65"/>
    <row r="330" ht="12.75" customHeight="1" x14ac:dyDescent="0.65"/>
    <row r="331" ht="12.75" customHeight="1" x14ac:dyDescent="0.65"/>
    <row r="332" ht="12.75" customHeight="1" x14ac:dyDescent="0.65"/>
    <row r="333" ht="12.75" customHeight="1" x14ac:dyDescent="0.65"/>
    <row r="334" ht="12.75" customHeight="1" x14ac:dyDescent="0.65"/>
    <row r="335" ht="12.75" customHeight="1" x14ac:dyDescent="0.65"/>
    <row r="336" ht="12.75" customHeight="1" x14ac:dyDescent="0.65"/>
    <row r="337" ht="12.75" customHeight="1" x14ac:dyDescent="0.65"/>
    <row r="338" ht="12.75" customHeight="1" x14ac:dyDescent="0.65"/>
    <row r="339" ht="12.75" customHeight="1" x14ac:dyDescent="0.65"/>
    <row r="340" ht="12.75" customHeight="1" x14ac:dyDescent="0.65"/>
    <row r="341" ht="12.75" customHeight="1" x14ac:dyDescent="0.65"/>
    <row r="342" ht="12.75" customHeight="1" x14ac:dyDescent="0.65"/>
    <row r="343" ht="12.75" customHeight="1" x14ac:dyDescent="0.65"/>
    <row r="344" ht="12.75" customHeight="1" x14ac:dyDescent="0.65"/>
    <row r="345" ht="12.75" customHeight="1" x14ac:dyDescent="0.65"/>
    <row r="346" ht="12.75" customHeight="1" x14ac:dyDescent="0.65"/>
    <row r="347" ht="12.75" customHeight="1" x14ac:dyDescent="0.65"/>
    <row r="348" ht="12.75" customHeight="1" x14ac:dyDescent="0.65"/>
    <row r="349" ht="12.75" customHeight="1" x14ac:dyDescent="0.65"/>
    <row r="350" ht="12.75" customHeight="1" x14ac:dyDescent="0.65"/>
    <row r="351" ht="12.75" customHeight="1" x14ac:dyDescent="0.65"/>
    <row r="352" ht="12.75" customHeight="1" x14ac:dyDescent="0.65"/>
    <row r="353" ht="12.75" customHeight="1" x14ac:dyDescent="0.65"/>
    <row r="354" ht="12.75" customHeight="1" x14ac:dyDescent="0.65"/>
    <row r="355" ht="12.75" customHeight="1" x14ac:dyDescent="0.65"/>
    <row r="356" ht="12.75" customHeight="1" x14ac:dyDescent="0.65"/>
    <row r="357" ht="12.75" customHeight="1" x14ac:dyDescent="0.65"/>
    <row r="358" ht="12.75" customHeight="1" x14ac:dyDescent="0.65"/>
    <row r="359" ht="12.75" customHeight="1" x14ac:dyDescent="0.65"/>
    <row r="360" ht="12.75" customHeight="1" x14ac:dyDescent="0.65"/>
    <row r="361" ht="12.75" customHeight="1" x14ac:dyDescent="0.65"/>
    <row r="362" ht="12.75" customHeight="1" x14ac:dyDescent="0.65"/>
    <row r="363" ht="12.75" customHeight="1" x14ac:dyDescent="0.65"/>
    <row r="364" ht="12.75" customHeight="1" x14ac:dyDescent="0.65"/>
    <row r="365" ht="12.75" customHeight="1" x14ac:dyDescent="0.65"/>
    <row r="366" ht="12.75" customHeight="1" x14ac:dyDescent="0.65"/>
    <row r="367" ht="12.75" customHeight="1" x14ac:dyDescent="0.65"/>
    <row r="368" ht="12.75" customHeight="1" x14ac:dyDescent="0.65"/>
    <row r="369" ht="12.75" customHeight="1" x14ac:dyDescent="0.65"/>
    <row r="370" ht="12.75" customHeight="1" x14ac:dyDescent="0.65"/>
    <row r="371" ht="12.75" customHeight="1" x14ac:dyDescent="0.65"/>
    <row r="372" ht="12.75" customHeight="1" x14ac:dyDescent="0.65"/>
    <row r="373" ht="12.75" customHeight="1" x14ac:dyDescent="0.65"/>
    <row r="374" ht="12.75" customHeight="1" x14ac:dyDescent="0.65"/>
    <row r="375" ht="12.75" customHeight="1" x14ac:dyDescent="0.65"/>
    <row r="376" ht="12.75" customHeight="1" x14ac:dyDescent="0.65"/>
    <row r="377" ht="12.75" customHeight="1" x14ac:dyDescent="0.65"/>
    <row r="378" ht="12.75" customHeight="1" x14ac:dyDescent="0.65"/>
    <row r="379" ht="12.75" customHeight="1" x14ac:dyDescent="0.65"/>
    <row r="380" ht="12.75" customHeight="1" x14ac:dyDescent="0.65"/>
    <row r="381" ht="12.75" customHeight="1" x14ac:dyDescent="0.65"/>
    <row r="382" ht="12.75" customHeight="1" x14ac:dyDescent="0.65"/>
    <row r="383" ht="12.75" customHeight="1" x14ac:dyDescent="0.65"/>
    <row r="384" ht="12.75" customHeight="1" x14ac:dyDescent="0.65"/>
    <row r="385" ht="12.75" customHeight="1" x14ac:dyDescent="0.65"/>
    <row r="386" ht="12.75" customHeight="1" x14ac:dyDescent="0.65"/>
    <row r="387" ht="12.75" customHeight="1" x14ac:dyDescent="0.65"/>
    <row r="388" ht="12.75" customHeight="1" x14ac:dyDescent="0.65"/>
    <row r="389" ht="12.75" customHeight="1" x14ac:dyDescent="0.65"/>
    <row r="390" ht="12.75" customHeight="1" x14ac:dyDescent="0.65"/>
    <row r="391" ht="12.75" customHeight="1" x14ac:dyDescent="0.65"/>
    <row r="392" ht="12.75" customHeight="1" x14ac:dyDescent="0.65"/>
    <row r="393" ht="12.75" customHeight="1" x14ac:dyDescent="0.65"/>
    <row r="394" ht="12.75" customHeight="1" x14ac:dyDescent="0.65"/>
    <row r="395" ht="12.75" customHeight="1" x14ac:dyDescent="0.65"/>
    <row r="396" ht="12.75" customHeight="1" x14ac:dyDescent="0.65"/>
    <row r="397" ht="12.75" customHeight="1" x14ac:dyDescent="0.65"/>
    <row r="398" ht="12.75" customHeight="1" x14ac:dyDescent="0.65"/>
    <row r="399" ht="12.75" customHeight="1" x14ac:dyDescent="0.65"/>
    <row r="400" ht="12.75" customHeight="1" x14ac:dyDescent="0.65"/>
    <row r="401" ht="12.75" customHeight="1" x14ac:dyDescent="0.65"/>
    <row r="402" ht="12.75" customHeight="1" x14ac:dyDescent="0.65"/>
    <row r="403" ht="12.75" customHeight="1" x14ac:dyDescent="0.65"/>
    <row r="404" ht="12.75" customHeight="1" x14ac:dyDescent="0.65"/>
    <row r="405" ht="12.75" customHeight="1" x14ac:dyDescent="0.65"/>
    <row r="406" ht="12.75" customHeight="1" x14ac:dyDescent="0.65"/>
    <row r="407" ht="12.75" customHeight="1" x14ac:dyDescent="0.65"/>
    <row r="408" ht="12.75" customHeight="1" x14ac:dyDescent="0.65"/>
    <row r="409" ht="12.75" customHeight="1" x14ac:dyDescent="0.65"/>
    <row r="410" ht="12.75" customHeight="1" x14ac:dyDescent="0.65"/>
    <row r="411" ht="12.75" customHeight="1" x14ac:dyDescent="0.65"/>
    <row r="412" ht="12.75" customHeight="1" x14ac:dyDescent="0.65"/>
    <row r="413" ht="12.75" customHeight="1" x14ac:dyDescent="0.65"/>
    <row r="414" ht="12.75" customHeight="1" x14ac:dyDescent="0.65"/>
    <row r="415" ht="12.75" customHeight="1" x14ac:dyDescent="0.65"/>
    <row r="416" ht="12.75" customHeight="1" x14ac:dyDescent="0.65"/>
    <row r="417" ht="12.75" customHeight="1" x14ac:dyDescent="0.65"/>
    <row r="418" ht="12.75" customHeight="1" x14ac:dyDescent="0.65"/>
    <row r="419" ht="12.75" customHeight="1" x14ac:dyDescent="0.65"/>
    <row r="420" ht="12.75" customHeight="1" x14ac:dyDescent="0.65"/>
    <row r="421" ht="12.75" customHeight="1" x14ac:dyDescent="0.65"/>
    <row r="422" ht="12.75" customHeight="1" x14ac:dyDescent="0.65"/>
    <row r="423" ht="12.75" customHeight="1" x14ac:dyDescent="0.65"/>
    <row r="424" ht="12.75" customHeight="1" x14ac:dyDescent="0.65"/>
    <row r="425" ht="12.75" customHeight="1" x14ac:dyDescent="0.65"/>
    <row r="426" ht="12.75" customHeight="1" x14ac:dyDescent="0.65"/>
    <row r="427" ht="12.75" customHeight="1" x14ac:dyDescent="0.65"/>
    <row r="428" ht="12.75" customHeight="1" x14ac:dyDescent="0.65"/>
    <row r="429" ht="12.75" customHeight="1" x14ac:dyDescent="0.65"/>
    <row r="430" ht="12.75" customHeight="1" x14ac:dyDescent="0.65"/>
    <row r="431" ht="12.75" customHeight="1" x14ac:dyDescent="0.65"/>
    <row r="432" ht="12.75" customHeight="1" x14ac:dyDescent="0.65"/>
    <row r="433" ht="12.75" customHeight="1" x14ac:dyDescent="0.65"/>
    <row r="434" ht="12.75" customHeight="1" x14ac:dyDescent="0.65"/>
    <row r="435" ht="12.75" customHeight="1" x14ac:dyDescent="0.65"/>
    <row r="436" ht="12.75" customHeight="1" x14ac:dyDescent="0.65"/>
    <row r="437" ht="12.75" customHeight="1" x14ac:dyDescent="0.65"/>
    <row r="438" ht="12.75" customHeight="1" x14ac:dyDescent="0.65"/>
    <row r="439" ht="12.75" customHeight="1" x14ac:dyDescent="0.65"/>
    <row r="440" ht="12.75" customHeight="1" x14ac:dyDescent="0.65"/>
    <row r="441" ht="12.75" customHeight="1" x14ac:dyDescent="0.65"/>
    <row r="442" ht="12.75" customHeight="1" x14ac:dyDescent="0.65"/>
    <row r="443" ht="12.75" customHeight="1" x14ac:dyDescent="0.65"/>
    <row r="444" ht="12.75" customHeight="1" x14ac:dyDescent="0.65"/>
    <row r="445" ht="12.75" customHeight="1" x14ac:dyDescent="0.65"/>
    <row r="446" ht="12.75" customHeight="1" x14ac:dyDescent="0.65"/>
    <row r="447" ht="12.75" customHeight="1" x14ac:dyDescent="0.65"/>
    <row r="448" ht="12.75" customHeight="1" x14ac:dyDescent="0.65"/>
    <row r="449" ht="12.75" customHeight="1" x14ac:dyDescent="0.65"/>
    <row r="450" ht="12.75" customHeight="1" x14ac:dyDescent="0.65"/>
    <row r="451" ht="12.75" customHeight="1" x14ac:dyDescent="0.65"/>
    <row r="452" ht="12.75" customHeight="1" x14ac:dyDescent="0.65"/>
    <row r="453" ht="12.75" customHeight="1" x14ac:dyDescent="0.65"/>
    <row r="454" ht="12.75" customHeight="1" x14ac:dyDescent="0.65"/>
    <row r="455" ht="12.75" customHeight="1" x14ac:dyDescent="0.65"/>
    <row r="456" ht="12.75" customHeight="1" x14ac:dyDescent="0.65"/>
    <row r="457" ht="12.75" customHeight="1" x14ac:dyDescent="0.65"/>
    <row r="458" ht="12.75" customHeight="1" x14ac:dyDescent="0.65"/>
    <row r="459" ht="12.75" customHeight="1" x14ac:dyDescent="0.65"/>
    <row r="460" ht="12.75" customHeight="1" x14ac:dyDescent="0.65"/>
    <row r="461" ht="12.75" customHeight="1" x14ac:dyDescent="0.65"/>
    <row r="462" ht="12.75" customHeight="1" x14ac:dyDescent="0.65"/>
    <row r="463" ht="12.75" customHeight="1" x14ac:dyDescent="0.65"/>
    <row r="464" ht="12.75" customHeight="1" x14ac:dyDescent="0.65"/>
    <row r="465" ht="12.75" customHeight="1" x14ac:dyDescent="0.65"/>
    <row r="466" ht="12.75" customHeight="1" x14ac:dyDescent="0.65"/>
    <row r="467" ht="12.75" customHeight="1" x14ac:dyDescent="0.65"/>
    <row r="468" ht="12.75" customHeight="1" x14ac:dyDescent="0.65"/>
    <row r="469" ht="12.75" customHeight="1" x14ac:dyDescent="0.65"/>
    <row r="470" ht="12.75" customHeight="1" x14ac:dyDescent="0.65"/>
    <row r="471" ht="12.75" customHeight="1" x14ac:dyDescent="0.65"/>
    <row r="472" ht="12.75" customHeight="1" x14ac:dyDescent="0.65"/>
    <row r="473" ht="12.75" customHeight="1" x14ac:dyDescent="0.65"/>
    <row r="474" ht="12.75" customHeight="1" x14ac:dyDescent="0.65"/>
    <row r="475" ht="12.75" customHeight="1" x14ac:dyDescent="0.65"/>
    <row r="476" ht="12.75" customHeight="1" x14ac:dyDescent="0.65"/>
    <row r="477" ht="12.75" customHeight="1" x14ac:dyDescent="0.65"/>
    <row r="478" ht="12.75" customHeight="1" x14ac:dyDescent="0.65"/>
    <row r="479" ht="12.75" customHeight="1" x14ac:dyDescent="0.65"/>
    <row r="480" ht="12.75" customHeight="1" x14ac:dyDescent="0.65"/>
    <row r="481" ht="12.75" customHeight="1" x14ac:dyDescent="0.65"/>
    <row r="482" ht="12.75" customHeight="1" x14ac:dyDescent="0.65"/>
    <row r="483" ht="12.75" customHeight="1" x14ac:dyDescent="0.65"/>
    <row r="484" ht="12.75" customHeight="1" x14ac:dyDescent="0.65"/>
    <row r="485" ht="12.75" customHeight="1" x14ac:dyDescent="0.65"/>
    <row r="486" ht="12.75" customHeight="1" x14ac:dyDescent="0.65"/>
    <row r="487" ht="12.75" customHeight="1" x14ac:dyDescent="0.65"/>
    <row r="488" ht="12.75" customHeight="1" x14ac:dyDescent="0.65"/>
    <row r="489" ht="12.75" customHeight="1" x14ac:dyDescent="0.65"/>
    <row r="490" ht="12.75" customHeight="1" x14ac:dyDescent="0.65"/>
    <row r="491" ht="12.75" customHeight="1" x14ac:dyDescent="0.65"/>
    <row r="492" ht="12.75" customHeight="1" x14ac:dyDescent="0.65"/>
    <row r="493" ht="12.75" customHeight="1" x14ac:dyDescent="0.65"/>
    <row r="494" ht="12.75" customHeight="1" x14ac:dyDescent="0.65"/>
    <row r="495" ht="12.75" customHeight="1" x14ac:dyDescent="0.65"/>
    <row r="496" ht="12.75" customHeight="1" x14ac:dyDescent="0.65"/>
    <row r="497" ht="12.75" customHeight="1" x14ac:dyDescent="0.65"/>
    <row r="498" ht="12.75" customHeight="1" x14ac:dyDescent="0.65"/>
    <row r="499" ht="12.75" customHeight="1" x14ac:dyDescent="0.65"/>
    <row r="500" ht="12.75" customHeight="1" x14ac:dyDescent="0.65"/>
    <row r="501" ht="12.75" customHeight="1" x14ac:dyDescent="0.65"/>
    <row r="502" ht="12.75" customHeight="1" x14ac:dyDescent="0.65"/>
    <row r="503" ht="12.75" customHeight="1" x14ac:dyDescent="0.65"/>
    <row r="504" ht="12.75" customHeight="1" x14ac:dyDescent="0.65"/>
    <row r="505" ht="12.75" customHeight="1" x14ac:dyDescent="0.65"/>
    <row r="506" ht="12.75" customHeight="1" x14ac:dyDescent="0.65"/>
    <row r="507" ht="12.75" customHeight="1" x14ac:dyDescent="0.65"/>
    <row r="508" ht="12.75" customHeight="1" x14ac:dyDescent="0.65"/>
    <row r="509" ht="12.75" customHeight="1" x14ac:dyDescent="0.65"/>
    <row r="510" ht="12.75" customHeight="1" x14ac:dyDescent="0.65"/>
    <row r="511" ht="12.75" customHeight="1" x14ac:dyDescent="0.65"/>
    <row r="512" ht="12.75" customHeight="1" x14ac:dyDescent="0.65"/>
    <row r="513" ht="12.75" customHeight="1" x14ac:dyDescent="0.65"/>
    <row r="514" ht="12.75" customHeight="1" x14ac:dyDescent="0.65"/>
    <row r="515" ht="12.75" customHeight="1" x14ac:dyDescent="0.65"/>
    <row r="516" ht="12.75" customHeight="1" x14ac:dyDescent="0.65"/>
    <row r="517" ht="12.75" customHeight="1" x14ac:dyDescent="0.65"/>
    <row r="518" ht="12.75" customHeight="1" x14ac:dyDescent="0.65"/>
    <row r="519" ht="12.75" customHeight="1" x14ac:dyDescent="0.65"/>
    <row r="520" ht="12.75" customHeight="1" x14ac:dyDescent="0.65"/>
    <row r="521" ht="12.75" customHeight="1" x14ac:dyDescent="0.65"/>
    <row r="522" ht="12.75" customHeight="1" x14ac:dyDescent="0.65"/>
    <row r="523" ht="12.75" customHeight="1" x14ac:dyDescent="0.65"/>
    <row r="524" ht="12.75" customHeight="1" x14ac:dyDescent="0.65"/>
    <row r="525" ht="12.75" customHeight="1" x14ac:dyDescent="0.65"/>
    <row r="526" ht="12.75" customHeight="1" x14ac:dyDescent="0.65"/>
    <row r="527" ht="12.75" customHeight="1" x14ac:dyDescent="0.65"/>
    <row r="528" ht="12.75" customHeight="1" x14ac:dyDescent="0.65"/>
    <row r="529" ht="12.75" customHeight="1" x14ac:dyDescent="0.65"/>
    <row r="530" ht="12.75" customHeight="1" x14ac:dyDescent="0.65"/>
    <row r="531" ht="12.75" customHeight="1" x14ac:dyDescent="0.65"/>
    <row r="532" ht="12.75" customHeight="1" x14ac:dyDescent="0.65"/>
    <row r="533" ht="12.75" customHeight="1" x14ac:dyDescent="0.65"/>
    <row r="534" ht="12.75" customHeight="1" x14ac:dyDescent="0.65"/>
    <row r="535" ht="12.75" customHeight="1" x14ac:dyDescent="0.65"/>
    <row r="536" ht="12.75" customHeight="1" x14ac:dyDescent="0.65"/>
    <row r="537" ht="12.75" customHeight="1" x14ac:dyDescent="0.65"/>
    <row r="538" ht="12.75" customHeight="1" x14ac:dyDescent="0.65"/>
    <row r="539" ht="12.75" customHeight="1" x14ac:dyDescent="0.65"/>
    <row r="540" ht="12.75" customHeight="1" x14ac:dyDescent="0.65"/>
    <row r="541" ht="12.75" customHeight="1" x14ac:dyDescent="0.65"/>
    <row r="542" ht="12.75" customHeight="1" x14ac:dyDescent="0.65"/>
    <row r="543" ht="12.75" customHeight="1" x14ac:dyDescent="0.65"/>
    <row r="544" ht="12.75" customHeight="1" x14ac:dyDescent="0.65"/>
    <row r="545" ht="12.75" customHeight="1" x14ac:dyDescent="0.65"/>
    <row r="546" ht="12.75" customHeight="1" x14ac:dyDescent="0.65"/>
    <row r="547" ht="12.75" customHeight="1" x14ac:dyDescent="0.65"/>
    <row r="548" ht="12.75" customHeight="1" x14ac:dyDescent="0.65"/>
    <row r="549" ht="12.75" customHeight="1" x14ac:dyDescent="0.65"/>
    <row r="550" ht="12.75" customHeight="1" x14ac:dyDescent="0.65"/>
    <row r="551" ht="12.75" customHeight="1" x14ac:dyDescent="0.65"/>
    <row r="552" ht="12.75" customHeight="1" x14ac:dyDescent="0.65"/>
    <row r="553" ht="12.75" customHeight="1" x14ac:dyDescent="0.65"/>
    <row r="554" ht="12.75" customHeight="1" x14ac:dyDescent="0.65"/>
    <row r="555" ht="12.75" customHeight="1" x14ac:dyDescent="0.65"/>
    <row r="556" ht="12.75" customHeight="1" x14ac:dyDescent="0.65"/>
    <row r="557" ht="12.75" customHeight="1" x14ac:dyDescent="0.65"/>
    <row r="558" ht="12.75" customHeight="1" x14ac:dyDescent="0.65"/>
    <row r="559" ht="12.75" customHeight="1" x14ac:dyDescent="0.65"/>
    <row r="560" ht="12.75" customHeight="1" x14ac:dyDescent="0.65"/>
    <row r="561" ht="12.75" customHeight="1" x14ac:dyDescent="0.65"/>
    <row r="562" ht="12.75" customHeight="1" x14ac:dyDescent="0.65"/>
    <row r="563" ht="12.75" customHeight="1" x14ac:dyDescent="0.65"/>
    <row r="564" ht="12.75" customHeight="1" x14ac:dyDescent="0.65"/>
    <row r="565" ht="12.75" customHeight="1" x14ac:dyDescent="0.65"/>
    <row r="566" ht="12.75" customHeight="1" x14ac:dyDescent="0.65"/>
    <row r="567" ht="12.75" customHeight="1" x14ac:dyDescent="0.65"/>
    <row r="568" ht="12.75" customHeight="1" x14ac:dyDescent="0.65"/>
    <row r="569" ht="12.75" customHeight="1" x14ac:dyDescent="0.65"/>
    <row r="570" ht="12.75" customHeight="1" x14ac:dyDescent="0.65"/>
    <row r="571" ht="12.75" customHeight="1" x14ac:dyDescent="0.65"/>
    <row r="572" ht="12.75" customHeight="1" x14ac:dyDescent="0.65"/>
    <row r="573" ht="12.75" customHeight="1" x14ac:dyDescent="0.65"/>
    <row r="574" ht="12.75" customHeight="1" x14ac:dyDescent="0.65"/>
    <row r="575" ht="12.75" customHeight="1" x14ac:dyDescent="0.65"/>
    <row r="576" ht="12.75" customHeight="1" x14ac:dyDescent="0.65"/>
    <row r="577" ht="12.75" customHeight="1" x14ac:dyDescent="0.65"/>
    <row r="578" ht="12.75" customHeight="1" x14ac:dyDescent="0.65"/>
    <row r="579" ht="12.75" customHeight="1" x14ac:dyDescent="0.65"/>
    <row r="580" ht="12.75" customHeight="1" x14ac:dyDescent="0.65"/>
    <row r="581" ht="12.75" customHeight="1" x14ac:dyDescent="0.65"/>
    <row r="582" ht="12.75" customHeight="1" x14ac:dyDescent="0.65"/>
    <row r="583" ht="12.75" customHeight="1" x14ac:dyDescent="0.65"/>
    <row r="584" ht="12.75" customHeight="1" x14ac:dyDescent="0.65"/>
    <row r="585" ht="12.75" customHeight="1" x14ac:dyDescent="0.65"/>
    <row r="586" ht="12.75" customHeight="1" x14ac:dyDescent="0.65"/>
    <row r="587" ht="12.75" customHeight="1" x14ac:dyDescent="0.65"/>
    <row r="588" ht="12.75" customHeight="1" x14ac:dyDescent="0.65"/>
    <row r="589" ht="12.75" customHeight="1" x14ac:dyDescent="0.65"/>
    <row r="590" ht="12.75" customHeight="1" x14ac:dyDescent="0.65"/>
    <row r="591" ht="12.75" customHeight="1" x14ac:dyDescent="0.65"/>
    <row r="592" ht="12.75" customHeight="1" x14ac:dyDescent="0.65"/>
    <row r="593" ht="12.75" customHeight="1" x14ac:dyDescent="0.65"/>
    <row r="594" ht="12.75" customHeight="1" x14ac:dyDescent="0.65"/>
    <row r="595" ht="12.75" customHeight="1" x14ac:dyDescent="0.65"/>
    <row r="596" ht="12.75" customHeight="1" x14ac:dyDescent="0.65"/>
    <row r="597" ht="12.75" customHeight="1" x14ac:dyDescent="0.65"/>
    <row r="598" ht="12.75" customHeight="1" x14ac:dyDescent="0.65"/>
    <row r="599" ht="12.75" customHeight="1" x14ac:dyDescent="0.65"/>
    <row r="600" ht="12.75" customHeight="1" x14ac:dyDescent="0.65"/>
    <row r="601" ht="12.75" customHeight="1" x14ac:dyDescent="0.65"/>
    <row r="602" ht="12.75" customHeight="1" x14ac:dyDescent="0.65"/>
    <row r="603" ht="12.75" customHeight="1" x14ac:dyDescent="0.65"/>
    <row r="604" ht="12.75" customHeight="1" x14ac:dyDescent="0.65"/>
    <row r="605" ht="12.75" customHeight="1" x14ac:dyDescent="0.65"/>
    <row r="606" ht="12.75" customHeight="1" x14ac:dyDescent="0.65"/>
    <row r="607" ht="12.75" customHeight="1" x14ac:dyDescent="0.65"/>
    <row r="608" ht="12.75" customHeight="1" x14ac:dyDescent="0.65"/>
    <row r="609" ht="12.75" customHeight="1" x14ac:dyDescent="0.65"/>
    <row r="610" ht="12.75" customHeight="1" x14ac:dyDescent="0.65"/>
    <row r="611" ht="12.75" customHeight="1" x14ac:dyDescent="0.65"/>
    <row r="612" ht="12.75" customHeight="1" x14ac:dyDescent="0.65"/>
    <row r="613" ht="12.75" customHeight="1" x14ac:dyDescent="0.65"/>
    <row r="614" ht="12.75" customHeight="1" x14ac:dyDescent="0.65"/>
    <row r="615" ht="12.75" customHeight="1" x14ac:dyDescent="0.65"/>
    <row r="616" ht="12.75" customHeight="1" x14ac:dyDescent="0.65"/>
    <row r="617" ht="12.75" customHeight="1" x14ac:dyDescent="0.65"/>
    <row r="618" ht="12.75" customHeight="1" x14ac:dyDescent="0.65"/>
    <row r="619" ht="12.75" customHeight="1" x14ac:dyDescent="0.65"/>
    <row r="620" ht="12.75" customHeight="1" x14ac:dyDescent="0.65"/>
    <row r="621" ht="12.75" customHeight="1" x14ac:dyDescent="0.65"/>
    <row r="622" ht="12.75" customHeight="1" x14ac:dyDescent="0.65"/>
    <row r="623" ht="12.75" customHeight="1" x14ac:dyDescent="0.65"/>
    <row r="624" ht="12.75" customHeight="1" x14ac:dyDescent="0.65"/>
    <row r="625" ht="12.75" customHeight="1" x14ac:dyDescent="0.65"/>
    <row r="626" ht="12.75" customHeight="1" x14ac:dyDescent="0.65"/>
    <row r="627" ht="12.75" customHeight="1" x14ac:dyDescent="0.65"/>
    <row r="628" ht="12.75" customHeight="1" x14ac:dyDescent="0.65"/>
    <row r="629" ht="12.75" customHeight="1" x14ac:dyDescent="0.65"/>
    <row r="630" ht="12.75" customHeight="1" x14ac:dyDescent="0.65"/>
    <row r="631" ht="12.75" customHeight="1" x14ac:dyDescent="0.65"/>
    <row r="632" ht="12.75" customHeight="1" x14ac:dyDescent="0.65"/>
    <row r="633" ht="12.75" customHeight="1" x14ac:dyDescent="0.65"/>
    <row r="634" ht="12.75" customHeight="1" x14ac:dyDescent="0.65"/>
    <row r="635" ht="12.75" customHeight="1" x14ac:dyDescent="0.65"/>
    <row r="636" ht="12.75" customHeight="1" x14ac:dyDescent="0.65"/>
    <row r="637" ht="12.75" customHeight="1" x14ac:dyDescent="0.65"/>
    <row r="638" ht="12.75" customHeight="1" x14ac:dyDescent="0.65"/>
    <row r="639" ht="12.75" customHeight="1" x14ac:dyDescent="0.65"/>
    <row r="640" ht="12.75" customHeight="1" x14ac:dyDescent="0.65"/>
    <row r="641" ht="12.75" customHeight="1" x14ac:dyDescent="0.65"/>
    <row r="642" ht="12.75" customHeight="1" x14ac:dyDescent="0.65"/>
    <row r="643" ht="12.75" customHeight="1" x14ac:dyDescent="0.65"/>
    <row r="644" ht="12.75" customHeight="1" x14ac:dyDescent="0.65"/>
    <row r="645" ht="12.75" customHeight="1" x14ac:dyDescent="0.65"/>
    <row r="646" ht="12.75" customHeight="1" x14ac:dyDescent="0.65"/>
    <row r="647" ht="12.75" customHeight="1" x14ac:dyDescent="0.65"/>
    <row r="648" ht="12.75" customHeight="1" x14ac:dyDescent="0.65"/>
    <row r="649" ht="12.75" customHeight="1" x14ac:dyDescent="0.65"/>
    <row r="650" ht="12.75" customHeight="1" x14ac:dyDescent="0.65"/>
    <row r="651" ht="12.75" customHeight="1" x14ac:dyDescent="0.65"/>
    <row r="652" ht="12.75" customHeight="1" x14ac:dyDescent="0.65"/>
    <row r="653" ht="12.75" customHeight="1" x14ac:dyDescent="0.65"/>
    <row r="654" ht="12.75" customHeight="1" x14ac:dyDescent="0.65"/>
    <row r="655" ht="12.75" customHeight="1" x14ac:dyDescent="0.65"/>
    <row r="656" ht="12.75" customHeight="1" x14ac:dyDescent="0.65"/>
    <row r="657" ht="12.75" customHeight="1" x14ac:dyDescent="0.65"/>
    <row r="658" ht="12.75" customHeight="1" x14ac:dyDescent="0.65"/>
    <row r="659" ht="12.75" customHeight="1" x14ac:dyDescent="0.65"/>
    <row r="660" ht="12.75" customHeight="1" x14ac:dyDescent="0.65"/>
    <row r="661" ht="12.75" customHeight="1" x14ac:dyDescent="0.65"/>
    <row r="662" ht="12.75" customHeight="1" x14ac:dyDescent="0.65"/>
    <row r="663" ht="12.75" customHeight="1" x14ac:dyDescent="0.65"/>
    <row r="664" ht="12.75" customHeight="1" x14ac:dyDescent="0.65"/>
    <row r="665" ht="12.75" customHeight="1" x14ac:dyDescent="0.65"/>
    <row r="666" ht="12.75" customHeight="1" x14ac:dyDescent="0.65"/>
    <row r="667" ht="12.75" customHeight="1" x14ac:dyDescent="0.65"/>
    <row r="668" ht="12.75" customHeight="1" x14ac:dyDescent="0.65"/>
    <row r="669" ht="12.75" customHeight="1" x14ac:dyDescent="0.65"/>
    <row r="670" ht="12.75" customHeight="1" x14ac:dyDescent="0.65"/>
    <row r="671" ht="12.75" customHeight="1" x14ac:dyDescent="0.65"/>
    <row r="672" ht="12.75" customHeight="1" x14ac:dyDescent="0.65"/>
    <row r="673" ht="12.75" customHeight="1" x14ac:dyDescent="0.65"/>
    <row r="674" ht="12.75" customHeight="1" x14ac:dyDescent="0.65"/>
    <row r="675" ht="12.75" customHeight="1" x14ac:dyDescent="0.65"/>
    <row r="676" ht="12.75" customHeight="1" x14ac:dyDescent="0.65"/>
    <row r="677" ht="12.75" customHeight="1" x14ac:dyDescent="0.65"/>
    <row r="678" ht="12.75" customHeight="1" x14ac:dyDescent="0.65"/>
    <row r="679" ht="12.75" customHeight="1" x14ac:dyDescent="0.65"/>
    <row r="680" ht="12.75" customHeight="1" x14ac:dyDescent="0.65"/>
    <row r="681" ht="12.75" customHeight="1" x14ac:dyDescent="0.65"/>
    <row r="682" ht="12.75" customHeight="1" x14ac:dyDescent="0.65"/>
    <row r="683" ht="12.75" customHeight="1" x14ac:dyDescent="0.65"/>
    <row r="684" ht="12.75" customHeight="1" x14ac:dyDescent="0.65"/>
    <row r="685" ht="12.75" customHeight="1" x14ac:dyDescent="0.65"/>
    <row r="686" ht="12.75" customHeight="1" x14ac:dyDescent="0.65"/>
    <row r="687" ht="12.75" customHeight="1" x14ac:dyDescent="0.65"/>
    <row r="688" ht="12.75" customHeight="1" x14ac:dyDescent="0.65"/>
    <row r="689" ht="12.75" customHeight="1" x14ac:dyDescent="0.65"/>
    <row r="690" ht="12.75" customHeight="1" x14ac:dyDescent="0.65"/>
    <row r="691" ht="12.75" customHeight="1" x14ac:dyDescent="0.65"/>
    <row r="692" ht="12.75" customHeight="1" x14ac:dyDescent="0.65"/>
    <row r="693" ht="12.75" customHeight="1" x14ac:dyDescent="0.65"/>
    <row r="694" ht="12.75" customHeight="1" x14ac:dyDescent="0.65"/>
    <row r="695" ht="12.75" customHeight="1" x14ac:dyDescent="0.65"/>
    <row r="696" ht="12.75" customHeight="1" x14ac:dyDescent="0.65"/>
    <row r="697" ht="12.75" customHeight="1" x14ac:dyDescent="0.65"/>
    <row r="698" ht="12.75" customHeight="1" x14ac:dyDescent="0.65"/>
    <row r="699" ht="12.75" customHeight="1" x14ac:dyDescent="0.65"/>
    <row r="700" ht="12.75" customHeight="1" x14ac:dyDescent="0.65"/>
    <row r="701" ht="12.75" customHeight="1" x14ac:dyDescent="0.65"/>
    <row r="702" ht="12.75" customHeight="1" x14ac:dyDescent="0.65"/>
    <row r="703" ht="12.75" customHeight="1" x14ac:dyDescent="0.65"/>
    <row r="704" ht="12.75" customHeight="1" x14ac:dyDescent="0.65"/>
    <row r="705" ht="12.75" customHeight="1" x14ac:dyDescent="0.65"/>
    <row r="706" ht="12.75" customHeight="1" x14ac:dyDescent="0.65"/>
    <row r="707" ht="12.75" customHeight="1" x14ac:dyDescent="0.65"/>
    <row r="708" ht="12.75" customHeight="1" x14ac:dyDescent="0.65"/>
    <row r="709" ht="12.75" customHeight="1" x14ac:dyDescent="0.65"/>
    <row r="710" ht="12.75" customHeight="1" x14ac:dyDescent="0.65"/>
    <row r="711" ht="12.75" customHeight="1" x14ac:dyDescent="0.65"/>
    <row r="712" ht="12.75" customHeight="1" x14ac:dyDescent="0.65"/>
    <row r="713" ht="12.75" customHeight="1" x14ac:dyDescent="0.65"/>
    <row r="714" ht="12.75" customHeight="1" x14ac:dyDescent="0.65"/>
    <row r="715" ht="12.75" customHeight="1" x14ac:dyDescent="0.65"/>
    <row r="716" ht="12.75" customHeight="1" x14ac:dyDescent="0.65"/>
    <row r="717" ht="12.75" customHeight="1" x14ac:dyDescent="0.65"/>
    <row r="718" ht="12.75" customHeight="1" x14ac:dyDescent="0.65"/>
    <row r="719" ht="12.75" customHeight="1" x14ac:dyDescent="0.65"/>
    <row r="720" ht="12.75" customHeight="1" x14ac:dyDescent="0.65"/>
    <row r="721" ht="12.75" customHeight="1" x14ac:dyDescent="0.65"/>
    <row r="722" ht="12.75" customHeight="1" x14ac:dyDescent="0.65"/>
    <row r="723" ht="12.75" customHeight="1" x14ac:dyDescent="0.65"/>
    <row r="724" ht="12.75" customHeight="1" x14ac:dyDescent="0.65"/>
    <row r="725" ht="12.75" customHeight="1" x14ac:dyDescent="0.65"/>
    <row r="726" ht="12.75" customHeight="1" x14ac:dyDescent="0.65"/>
    <row r="727" ht="12.75" customHeight="1" x14ac:dyDescent="0.65"/>
    <row r="728" ht="12.75" customHeight="1" x14ac:dyDescent="0.65"/>
    <row r="729" ht="12.75" customHeight="1" x14ac:dyDescent="0.65"/>
    <row r="730" ht="12.75" customHeight="1" x14ac:dyDescent="0.65"/>
    <row r="731" ht="12.75" customHeight="1" x14ac:dyDescent="0.65"/>
    <row r="732" ht="12.75" customHeight="1" x14ac:dyDescent="0.65"/>
    <row r="733" ht="12.75" customHeight="1" x14ac:dyDescent="0.65"/>
    <row r="734" ht="12.75" customHeight="1" x14ac:dyDescent="0.65"/>
    <row r="735" ht="12.75" customHeight="1" x14ac:dyDescent="0.65"/>
    <row r="736" ht="12.75" customHeight="1" x14ac:dyDescent="0.65"/>
    <row r="737" ht="12.75" customHeight="1" x14ac:dyDescent="0.65"/>
    <row r="738" ht="12.75" customHeight="1" x14ac:dyDescent="0.65"/>
    <row r="739" ht="12.75" customHeight="1" x14ac:dyDescent="0.65"/>
    <row r="740" ht="12.75" customHeight="1" x14ac:dyDescent="0.65"/>
    <row r="741" ht="12.75" customHeight="1" x14ac:dyDescent="0.65"/>
    <row r="742" ht="12.75" customHeight="1" x14ac:dyDescent="0.65"/>
    <row r="743" ht="12.75" customHeight="1" x14ac:dyDescent="0.65"/>
    <row r="744" ht="12.75" customHeight="1" x14ac:dyDescent="0.65"/>
    <row r="745" ht="12.75" customHeight="1" x14ac:dyDescent="0.65"/>
    <row r="746" ht="12.75" customHeight="1" x14ac:dyDescent="0.65"/>
    <row r="747" ht="12.75" customHeight="1" x14ac:dyDescent="0.65"/>
    <row r="748" ht="12.75" customHeight="1" x14ac:dyDescent="0.65"/>
    <row r="749" ht="12.75" customHeight="1" x14ac:dyDescent="0.65"/>
    <row r="750" ht="12.75" customHeight="1" x14ac:dyDescent="0.65"/>
    <row r="751" ht="12.75" customHeight="1" x14ac:dyDescent="0.65"/>
    <row r="752" ht="12.75" customHeight="1" x14ac:dyDescent="0.65"/>
    <row r="753" ht="12.75" customHeight="1" x14ac:dyDescent="0.65"/>
    <row r="754" ht="12.75" customHeight="1" x14ac:dyDescent="0.65"/>
    <row r="755" ht="12.75" customHeight="1" x14ac:dyDescent="0.65"/>
    <row r="756" ht="12.75" customHeight="1" x14ac:dyDescent="0.65"/>
    <row r="757" ht="12.75" customHeight="1" x14ac:dyDescent="0.65"/>
    <row r="758" ht="12.75" customHeight="1" x14ac:dyDescent="0.65"/>
    <row r="759" ht="12.75" customHeight="1" x14ac:dyDescent="0.65"/>
    <row r="760" ht="12.75" customHeight="1" x14ac:dyDescent="0.65"/>
    <row r="761" ht="12.75" customHeight="1" x14ac:dyDescent="0.65"/>
    <row r="762" ht="12.75" customHeight="1" x14ac:dyDescent="0.65"/>
    <row r="763" ht="12.75" customHeight="1" x14ac:dyDescent="0.65"/>
    <row r="764" ht="12.75" customHeight="1" x14ac:dyDescent="0.65"/>
    <row r="765" ht="12.75" customHeight="1" x14ac:dyDescent="0.65"/>
    <row r="766" ht="12.75" customHeight="1" x14ac:dyDescent="0.65"/>
    <row r="767" ht="12.75" customHeight="1" x14ac:dyDescent="0.65"/>
    <row r="768" ht="12.75" customHeight="1" x14ac:dyDescent="0.65"/>
    <row r="769" ht="12.75" customHeight="1" x14ac:dyDescent="0.65"/>
    <row r="770" ht="12.75" customHeight="1" x14ac:dyDescent="0.65"/>
    <row r="771" ht="12.75" customHeight="1" x14ac:dyDescent="0.65"/>
    <row r="772" ht="12.75" customHeight="1" x14ac:dyDescent="0.65"/>
    <row r="773" ht="12.75" customHeight="1" x14ac:dyDescent="0.65"/>
    <row r="774" ht="12.75" customHeight="1" x14ac:dyDescent="0.65"/>
    <row r="775" ht="12.75" customHeight="1" x14ac:dyDescent="0.65"/>
    <row r="776" ht="12.75" customHeight="1" x14ac:dyDescent="0.65"/>
    <row r="777" ht="12.75" customHeight="1" x14ac:dyDescent="0.65"/>
    <row r="778" ht="12.75" customHeight="1" x14ac:dyDescent="0.65"/>
    <row r="779" ht="12.75" customHeight="1" x14ac:dyDescent="0.65"/>
    <row r="780" ht="12.75" customHeight="1" x14ac:dyDescent="0.65"/>
    <row r="781" ht="12.75" customHeight="1" x14ac:dyDescent="0.65"/>
    <row r="782" ht="12.75" customHeight="1" x14ac:dyDescent="0.65"/>
    <row r="783" ht="12.75" customHeight="1" x14ac:dyDescent="0.65"/>
    <row r="784" ht="12.75" customHeight="1" x14ac:dyDescent="0.65"/>
    <row r="785" ht="12.75" customHeight="1" x14ac:dyDescent="0.65"/>
    <row r="786" ht="12.75" customHeight="1" x14ac:dyDescent="0.65"/>
    <row r="787" ht="12.75" customHeight="1" x14ac:dyDescent="0.65"/>
    <row r="788" ht="12.75" customHeight="1" x14ac:dyDescent="0.65"/>
    <row r="789" ht="12.75" customHeight="1" x14ac:dyDescent="0.65"/>
    <row r="790" ht="12.75" customHeight="1" x14ac:dyDescent="0.65"/>
    <row r="791" ht="12.75" customHeight="1" x14ac:dyDescent="0.65"/>
    <row r="792" ht="12.75" customHeight="1" x14ac:dyDescent="0.65"/>
    <row r="793" ht="12.75" customHeight="1" x14ac:dyDescent="0.65"/>
    <row r="794" ht="12.75" customHeight="1" x14ac:dyDescent="0.65"/>
    <row r="795" ht="12.75" customHeight="1" x14ac:dyDescent="0.65"/>
    <row r="796" ht="12.75" customHeight="1" x14ac:dyDescent="0.65"/>
    <row r="797" ht="12.75" customHeight="1" x14ac:dyDescent="0.65"/>
    <row r="798" ht="12.75" customHeight="1" x14ac:dyDescent="0.65"/>
    <row r="799" ht="12.75" customHeight="1" x14ac:dyDescent="0.65"/>
    <row r="800" ht="12.75" customHeight="1" x14ac:dyDescent="0.65"/>
    <row r="801" ht="12.75" customHeight="1" x14ac:dyDescent="0.65"/>
    <row r="802" ht="12.75" customHeight="1" x14ac:dyDescent="0.65"/>
    <row r="803" ht="12.75" customHeight="1" x14ac:dyDescent="0.65"/>
    <row r="804" ht="12.75" customHeight="1" x14ac:dyDescent="0.65"/>
    <row r="805" ht="12.75" customHeight="1" x14ac:dyDescent="0.65"/>
    <row r="806" ht="12.75" customHeight="1" x14ac:dyDescent="0.65"/>
    <row r="807" ht="12.75" customHeight="1" x14ac:dyDescent="0.65"/>
    <row r="808" ht="12.75" customHeight="1" x14ac:dyDescent="0.65"/>
    <row r="809" ht="12.75" customHeight="1" x14ac:dyDescent="0.65"/>
    <row r="810" ht="12.75" customHeight="1" x14ac:dyDescent="0.65"/>
    <row r="811" ht="12.75" customHeight="1" x14ac:dyDescent="0.65"/>
    <row r="812" ht="12.75" customHeight="1" x14ac:dyDescent="0.65"/>
    <row r="813" ht="12.75" customHeight="1" x14ac:dyDescent="0.65"/>
    <row r="814" ht="12.75" customHeight="1" x14ac:dyDescent="0.65"/>
    <row r="815" ht="12.75" customHeight="1" x14ac:dyDescent="0.65"/>
    <row r="816" ht="12.75" customHeight="1" x14ac:dyDescent="0.65"/>
    <row r="817" ht="12.75" customHeight="1" x14ac:dyDescent="0.65"/>
    <row r="818" ht="12.75" customHeight="1" x14ac:dyDescent="0.65"/>
    <row r="819" ht="12.75" customHeight="1" x14ac:dyDescent="0.65"/>
    <row r="820" ht="12.75" customHeight="1" x14ac:dyDescent="0.65"/>
    <row r="821" ht="12.75" customHeight="1" x14ac:dyDescent="0.65"/>
    <row r="822" ht="12.75" customHeight="1" x14ac:dyDescent="0.65"/>
    <row r="823" ht="12.75" customHeight="1" x14ac:dyDescent="0.65"/>
    <row r="824" ht="12.75" customHeight="1" x14ac:dyDescent="0.65"/>
    <row r="825" ht="12.75" customHeight="1" x14ac:dyDescent="0.65"/>
    <row r="826" ht="12.75" customHeight="1" x14ac:dyDescent="0.65"/>
    <row r="827" ht="12.75" customHeight="1" x14ac:dyDescent="0.65"/>
    <row r="828" ht="12.75" customHeight="1" x14ac:dyDescent="0.65"/>
    <row r="829" ht="12.75" customHeight="1" x14ac:dyDescent="0.65"/>
    <row r="830" ht="12.75" customHeight="1" x14ac:dyDescent="0.65"/>
    <row r="831" ht="12.75" customHeight="1" x14ac:dyDescent="0.65"/>
    <row r="832" ht="12.75" customHeight="1" x14ac:dyDescent="0.65"/>
    <row r="833" ht="12.75" customHeight="1" x14ac:dyDescent="0.65"/>
    <row r="834" ht="12.75" customHeight="1" x14ac:dyDescent="0.65"/>
    <row r="835" ht="12.75" customHeight="1" x14ac:dyDescent="0.65"/>
    <row r="836" ht="12.75" customHeight="1" x14ac:dyDescent="0.65"/>
    <row r="837" ht="12.75" customHeight="1" x14ac:dyDescent="0.65"/>
    <row r="838" ht="12.75" customHeight="1" x14ac:dyDescent="0.65"/>
    <row r="839" ht="12.75" customHeight="1" x14ac:dyDescent="0.65"/>
    <row r="840" ht="12.75" customHeight="1" x14ac:dyDescent="0.65"/>
    <row r="841" ht="12.75" customHeight="1" x14ac:dyDescent="0.65"/>
    <row r="842" ht="12.75" customHeight="1" x14ac:dyDescent="0.65"/>
    <row r="843" ht="12.75" customHeight="1" x14ac:dyDescent="0.65"/>
    <row r="844" ht="12.75" customHeight="1" x14ac:dyDescent="0.65"/>
    <row r="845" ht="12.75" customHeight="1" x14ac:dyDescent="0.65"/>
    <row r="846" ht="12.75" customHeight="1" x14ac:dyDescent="0.65"/>
    <row r="847" ht="12.75" customHeight="1" x14ac:dyDescent="0.65"/>
    <row r="848" ht="12.75" customHeight="1" x14ac:dyDescent="0.65"/>
    <row r="849" ht="12.75" customHeight="1" x14ac:dyDescent="0.65"/>
    <row r="850" ht="12.75" customHeight="1" x14ac:dyDescent="0.65"/>
    <row r="851" ht="12.75" customHeight="1" x14ac:dyDescent="0.65"/>
    <row r="852" ht="12.75" customHeight="1" x14ac:dyDescent="0.65"/>
    <row r="853" ht="12.75" customHeight="1" x14ac:dyDescent="0.65"/>
    <row r="854" ht="12.75" customHeight="1" x14ac:dyDescent="0.65"/>
    <row r="855" ht="12.75" customHeight="1" x14ac:dyDescent="0.65"/>
    <row r="856" ht="12.75" customHeight="1" x14ac:dyDescent="0.65"/>
    <row r="857" ht="12.75" customHeight="1" x14ac:dyDescent="0.65"/>
    <row r="858" ht="12.75" customHeight="1" x14ac:dyDescent="0.65"/>
    <row r="859" ht="12.75" customHeight="1" x14ac:dyDescent="0.65"/>
    <row r="860" ht="12.75" customHeight="1" x14ac:dyDescent="0.65"/>
    <row r="861" ht="12.75" customHeight="1" x14ac:dyDescent="0.65"/>
    <row r="862" ht="12.75" customHeight="1" x14ac:dyDescent="0.65"/>
    <row r="863" ht="12.75" customHeight="1" x14ac:dyDescent="0.65"/>
    <row r="864" ht="12.75" customHeight="1" x14ac:dyDescent="0.65"/>
    <row r="865" ht="12.75" customHeight="1" x14ac:dyDescent="0.65"/>
    <row r="866" ht="12.75" customHeight="1" x14ac:dyDescent="0.65"/>
    <row r="867" ht="12.75" customHeight="1" x14ac:dyDescent="0.65"/>
    <row r="868" ht="12.75" customHeight="1" x14ac:dyDescent="0.65"/>
    <row r="869" ht="12.75" customHeight="1" x14ac:dyDescent="0.65"/>
    <row r="870" ht="12.75" customHeight="1" x14ac:dyDescent="0.65"/>
    <row r="871" ht="12.75" customHeight="1" x14ac:dyDescent="0.65"/>
    <row r="872" ht="12.75" customHeight="1" x14ac:dyDescent="0.65"/>
    <row r="873" ht="12.75" customHeight="1" x14ac:dyDescent="0.65"/>
    <row r="874" ht="12.75" customHeight="1" x14ac:dyDescent="0.65"/>
    <row r="875" ht="12.75" customHeight="1" x14ac:dyDescent="0.65"/>
    <row r="876" ht="12.75" customHeight="1" x14ac:dyDescent="0.65"/>
    <row r="877" ht="12.75" customHeight="1" x14ac:dyDescent="0.65"/>
    <row r="878" ht="12.75" customHeight="1" x14ac:dyDescent="0.65"/>
    <row r="879" ht="12.75" customHeight="1" x14ac:dyDescent="0.65"/>
    <row r="880" ht="12.75" customHeight="1" x14ac:dyDescent="0.65"/>
    <row r="881" ht="12.75" customHeight="1" x14ac:dyDescent="0.65"/>
    <row r="882" ht="12.75" customHeight="1" x14ac:dyDescent="0.65"/>
    <row r="883" ht="12.75" customHeight="1" x14ac:dyDescent="0.65"/>
    <row r="884" ht="12.75" customHeight="1" x14ac:dyDescent="0.65"/>
    <row r="885" ht="12.75" customHeight="1" x14ac:dyDescent="0.65"/>
    <row r="886" ht="12.75" customHeight="1" x14ac:dyDescent="0.65"/>
    <row r="887" ht="12.75" customHeight="1" x14ac:dyDescent="0.65"/>
    <row r="888" ht="12.75" customHeight="1" x14ac:dyDescent="0.65"/>
    <row r="889" ht="12.75" customHeight="1" x14ac:dyDescent="0.65"/>
    <row r="890" ht="12.75" customHeight="1" x14ac:dyDescent="0.65"/>
    <row r="891" ht="12.75" customHeight="1" x14ac:dyDescent="0.65"/>
    <row r="892" ht="12.75" customHeight="1" x14ac:dyDescent="0.65"/>
    <row r="893" ht="12.75" customHeight="1" x14ac:dyDescent="0.65"/>
    <row r="894" ht="12.75" customHeight="1" x14ac:dyDescent="0.65"/>
    <row r="895" ht="12.75" customHeight="1" x14ac:dyDescent="0.65"/>
    <row r="896" ht="12.75" customHeight="1" x14ac:dyDescent="0.65"/>
    <row r="897" ht="12.75" customHeight="1" x14ac:dyDescent="0.65"/>
    <row r="898" ht="12.75" customHeight="1" x14ac:dyDescent="0.65"/>
    <row r="899" ht="12.75" customHeight="1" x14ac:dyDescent="0.65"/>
    <row r="900" ht="12.75" customHeight="1" x14ac:dyDescent="0.65"/>
    <row r="901" ht="12.75" customHeight="1" x14ac:dyDescent="0.65"/>
    <row r="902" ht="12.75" customHeight="1" x14ac:dyDescent="0.65"/>
    <row r="903" ht="12.75" customHeight="1" x14ac:dyDescent="0.65"/>
    <row r="904" ht="12.75" customHeight="1" x14ac:dyDescent="0.65"/>
    <row r="905" ht="12.75" customHeight="1" x14ac:dyDescent="0.65"/>
    <row r="906" ht="12.75" customHeight="1" x14ac:dyDescent="0.65"/>
    <row r="907" ht="12.75" customHeight="1" x14ac:dyDescent="0.65"/>
    <row r="908" ht="12.75" customHeight="1" x14ac:dyDescent="0.65"/>
    <row r="909" ht="12.75" customHeight="1" x14ac:dyDescent="0.65"/>
    <row r="910" ht="12.75" customHeight="1" x14ac:dyDescent="0.65"/>
    <row r="911" ht="12.75" customHeight="1" x14ac:dyDescent="0.65"/>
    <row r="912" ht="12.75" customHeight="1" x14ac:dyDescent="0.65"/>
    <row r="913" ht="12.75" customHeight="1" x14ac:dyDescent="0.65"/>
    <row r="914" ht="12.75" customHeight="1" x14ac:dyDescent="0.65"/>
    <row r="915" ht="12.75" customHeight="1" x14ac:dyDescent="0.65"/>
    <row r="916" ht="12.75" customHeight="1" x14ac:dyDescent="0.65"/>
    <row r="917" ht="12.75" customHeight="1" x14ac:dyDescent="0.65"/>
    <row r="918" ht="12.75" customHeight="1" x14ac:dyDescent="0.65"/>
    <row r="919" ht="12.75" customHeight="1" x14ac:dyDescent="0.65"/>
    <row r="920" ht="12.75" customHeight="1" x14ac:dyDescent="0.65"/>
    <row r="921" ht="12.75" customHeight="1" x14ac:dyDescent="0.65"/>
    <row r="922" ht="12.75" customHeight="1" x14ac:dyDescent="0.65"/>
    <row r="923" ht="12.75" customHeight="1" x14ac:dyDescent="0.65"/>
    <row r="924" ht="12.75" customHeight="1" x14ac:dyDescent="0.65"/>
    <row r="925" ht="12.75" customHeight="1" x14ac:dyDescent="0.65"/>
    <row r="926" ht="12.75" customHeight="1" x14ac:dyDescent="0.65"/>
    <row r="927" ht="12.75" customHeight="1" x14ac:dyDescent="0.65"/>
    <row r="928" ht="12.75" customHeight="1" x14ac:dyDescent="0.65"/>
    <row r="929" ht="12.75" customHeight="1" x14ac:dyDescent="0.65"/>
    <row r="930" ht="12.75" customHeight="1" x14ac:dyDescent="0.65"/>
    <row r="931" ht="12.75" customHeight="1" x14ac:dyDescent="0.65"/>
    <row r="932" ht="12.75" customHeight="1" x14ac:dyDescent="0.65"/>
    <row r="933" ht="12.75" customHeight="1" x14ac:dyDescent="0.65"/>
    <row r="934" ht="12.75" customHeight="1" x14ac:dyDescent="0.65"/>
    <row r="935" ht="12.75" customHeight="1" x14ac:dyDescent="0.65"/>
    <row r="936" ht="12.75" customHeight="1" x14ac:dyDescent="0.65"/>
    <row r="937" ht="12.75" customHeight="1" x14ac:dyDescent="0.65"/>
    <row r="938" ht="12.75" customHeight="1" x14ac:dyDescent="0.65"/>
    <row r="939" ht="12.75" customHeight="1" x14ac:dyDescent="0.65"/>
    <row r="940" ht="12.75" customHeight="1" x14ac:dyDescent="0.65"/>
    <row r="941" ht="12.75" customHeight="1" x14ac:dyDescent="0.65"/>
    <row r="942" ht="12.75" customHeight="1" x14ac:dyDescent="0.65"/>
    <row r="943" ht="12.75" customHeight="1" x14ac:dyDescent="0.65"/>
    <row r="944" ht="12.75" customHeight="1" x14ac:dyDescent="0.65"/>
    <row r="945" ht="12.75" customHeight="1" x14ac:dyDescent="0.65"/>
    <row r="946" ht="12.75" customHeight="1" x14ac:dyDescent="0.65"/>
    <row r="947" ht="12.75" customHeight="1" x14ac:dyDescent="0.65"/>
    <row r="948" ht="12.75" customHeight="1" x14ac:dyDescent="0.65"/>
    <row r="949" ht="12.75" customHeight="1" x14ac:dyDescent="0.65"/>
    <row r="950" ht="12.75" customHeight="1" x14ac:dyDescent="0.65"/>
    <row r="951" ht="12.75" customHeight="1" x14ac:dyDescent="0.65"/>
    <row r="952" ht="12.75" customHeight="1" x14ac:dyDescent="0.65"/>
    <row r="953" ht="12.75" customHeight="1" x14ac:dyDescent="0.65"/>
    <row r="954" ht="12.75" customHeight="1" x14ac:dyDescent="0.65"/>
    <row r="955" ht="12.75" customHeight="1" x14ac:dyDescent="0.65"/>
    <row r="956" ht="12.75" customHeight="1" x14ac:dyDescent="0.65"/>
    <row r="957" ht="12.75" customHeight="1" x14ac:dyDescent="0.65"/>
    <row r="958" ht="12.75" customHeight="1" x14ac:dyDescent="0.65"/>
    <row r="959" ht="12.75" customHeight="1" x14ac:dyDescent="0.65"/>
    <row r="960" ht="12.75" customHeight="1" x14ac:dyDescent="0.65"/>
    <row r="961" ht="12.75" customHeight="1" x14ac:dyDescent="0.65"/>
    <row r="962" ht="12.75" customHeight="1" x14ac:dyDescent="0.65"/>
    <row r="963" ht="12.75" customHeight="1" x14ac:dyDescent="0.65"/>
    <row r="964" ht="12.75" customHeight="1" x14ac:dyDescent="0.65"/>
    <row r="965" ht="12.75" customHeight="1" x14ac:dyDescent="0.65"/>
    <row r="966" ht="12.75" customHeight="1" x14ac:dyDescent="0.65"/>
    <row r="967" ht="12.75" customHeight="1" x14ac:dyDescent="0.65"/>
    <row r="968" ht="12.75" customHeight="1" x14ac:dyDescent="0.65"/>
    <row r="969" ht="12.75" customHeight="1" x14ac:dyDescent="0.65"/>
    <row r="970" ht="12.75" customHeight="1" x14ac:dyDescent="0.65"/>
    <row r="971" ht="12.75" customHeight="1" x14ac:dyDescent="0.65"/>
    <row r="972" ht="12.75" customHeight="1" x14ac:dyDescent="0.65"/>
    <row r="973" ht="12.75" customHeight="1" x14ac:dyDescent="0.65"/>
    <row r="974" ht="12.75" customHeight="1" x14ac:dyDescent="0.65"/>
    <row r="975" ht="12.75" customHeight="1" x14ac:dyDescent="0.65"/>
    <row r="976" ht="12.75" customHeight="1" x14ac:dyDescent="0.65"/>
    <row r="977" ht="12.75" customHeight="1" x14ac:dyDescent="0.65"/>
    <row r="978" ht="12.75" customHeight="1" x14ac:dyDescent="0.65"/>
    <row r="979" ht="12.75" customHeight="1" x14ac:dyDescent="0.65"/>
    <row r="980" ht="12.75" customHeight="1" x14ac:dyDescent="0.65"/>
    <row r="981" ht="12.75" customHeight="1" x14ac:dyDescent="0.65"/>
    <row r="982" ht="12.75" customHeight="1" x14ac:dyDescent="0.65"/>
    <row r="983" ht="12.75" customHeight="1" x14ac:dyDescent="0.65"/>
    <row r="984" ht="12.75" customHeight="1" x14ac:dyDescent="0.65"/>
    <row r="985" ht="12.75" customHeight="1" x14ac:dyDescent="0.65"/>
    <row r="986" ht="12.75" customHeight="1" x14ac:dyDescent="0.65"/>
    <row r="987" ht="12.75" customHeight="1" x14ac:dyDescent="0.65"/>
    <row r="988" ht="12.75" customHeight="1" x14ac:dyDescent="0.65"/>
    <row r="989" ht="12.75" customHeight="1" x14ac:dyDescent="0.65"/>
    <row r="990" ht="12.75" customHeight="1" x14ac:dyDescent="0.65"/>
    <row r="991" ht="12.75" customHeight="1" x14ac:dyDescent="0.65"/>
    <row r="992" ht="12.75" customHeight="1" x14ac:dyDescent="0.65"/>
    <row r="993" ht="12.75" customHeight="1" x14ac:dyDescent="0.65"/>
    <row r="994" ht="12.75" customHeight="1" x14ac:dyDescent="0.65"/>
    <row r="995" ht="12.75" customHeight="1" x14ac:dyDescent="0.65"/>
    <row r="996" ht="12.75" customHeight="1" x14ac:dyDescent="0.65"/>
    <row r="997" ht="12.75" customHeight="1" x14ac:dyDescent="0.65"/>
    <row r="998" ht="12.75" customHeight="1" x14ac:dyDescent="0.65"/>
    <row r="999" ht="12.75" customHeight="1" x14ac:dyDescent="0.65"/>
    <row r="1000" ht="12.75" customHeight="1" x14ac:dyDescent="0.6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Schedule</vt:lpstr>
      <vt:lpstr>Public</vt:lpstr>
      <vt:lpstr>Bibs</vt:lpstr>
      <vt:lpstr>Progressions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</dc:creator>
  <cp:lastModifiedBy>Colin Woodgate</cp:lastModifiedBy>
  <cp:lastPrinted>2024-08-07T12:24:05Z</cp:lastPrinted>
  <dcterms:created xsi:type="dcterms:W3CDTF">2021-12-16T11:46:28Z</dcterms:created>
  <dcterms:modified xsi:type="dcterms:W3CDTF">2024-08-07T12:24:28Z</dcterms:modified>
</cp:coreProperties>
</file>